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48" windowWidth="15576" windowHeight="11640" activeTab="0"/>
  </bookViews>
  <sheets>
    <sheet name="Технологи наш (3)" sheetId="1" r:id="rId1"/>
    <sheet name="Лист2" sheetId="2" r:id="rId2"/>
    <sheet name="Лист3" sheetId="3" r:id="rId3"/>
  </sheets>
  <definedNames>
    <definedName name="_ftn1" localSheetId="0">'Технологи наш (3)'!$A$102</definedName>
    <definedName name="_ftnref1" localSheetId="0">'Технологи наш (3)'!$C$2</definedName>
  </definedNames>
  <calcPr fullCalcOnLoad="1"/>
</workbook>
</file>

<file path=xl/sharedStrings.xml><?xml version="1.0" encoding="utf-8"?>
<sst xmlns="http://schemas.openxmlformats.org/spreadsheetml/2006/main" count="273" uniqueCount="194">
  <si>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</si>
  <si>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</si>
  <si>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</si>
  <si>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Распределение обязательной учебной нагрузки по курсам и семестрам  (час. в семестр)</t>
  </si>
  <si>
    <t>максимальная</t>
  </si>
  <si>
    <t xml:space="preserve">самостоятельная учебная работа </t>
  </si>
  <si>
    <t xml:space="preserve">обязательная </t>
  </si>
  <si>
    <t>I курс</t>
  </si>
  <si>
    <t>II курс</t>
  </si>
  <si>
    <t>IYкурс</t>
  </si>
  <si>
    <t>всего занятий</t>
  </si>
  <si>
    <t>в т. ч. лаб. и практ. занятий</t>
  </si>
  <si>
    <t>1 сем.</t>
  </si>
  <si>
    <t>нед.</t>
  </si>
  <si>
    <t>2 сем.</t>
  </si>
  <si>
    <t>3 сем.</t>
  </si>
  <si>
    <t>4 сем.</t>
  </si>
  <si>
    <t>6 сем.</t>
  </si>
  <si>
    <t>О.00</t>
  </si>
  <si>
    <t>Иностранный язык</t>
  </si>
  <si>
    <t>История</t>
  </si>
  <si>
    <t>Химия</t>
  </si>
  <si>
    <t>Биология</t>
  </si>
  <si>
    <t>Основы безопасности жизнедеятельности</t>
  </si>
  <si>
    <t>Физическая  культура</t>
  </si>
  <si>
    <t>Математика</t>
  </si>
  <si>
    <t>Физика</t>
  </si>
  <si>
    <t>Экологические основы природопользования</t>
  </si>
  <si>
    <t>Безопасность жизнедеятельности</t>
  </si>
  <si>
    <t>ПМ.01</t>
  </si>
  <si>
    <t>МДК.01.01</t>
  </si>
  <si>
    <t>Учебная практика</t>
  </si>
  <si>
    <t>Производственная практика</t>
  </si>
  <si>
    <t>ДЗ</t>
  </si>
  <si>
    <t>ПМ.02</t>
  </si>
  <si>
    <t>МДК.02.01</t>
  </si>
  <si>
    <t>Физическая культура</t>
  </si>
  <si>
    <t>Всего</t>
  </si>
  <si>
    <t>ГИА</t>
  </si>
  <si>
    <t>Производств. практики</t>
  </si>
  <si>
    <t>Экзамен</t>
  </si>
  <si>
    <t>Диф. зачетов</t>
  </si>
  <si>
    <t>Зачетов</t>
  </si>
  <si>
    <t xml:space="preserve"> </t>
  </si>
  <si>
    <t xml:space="preserve">Формы промежуточной аттестации </t>
  </si>
  <si>
    <t xml:space="preserve">Базовые дисциплины </t>
  </si>
  <si>
    <t>Одб.00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</si>
  <si>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</si>
  <si>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</si>
  <si>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</si>
  <si>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</si>
  <si>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</si>
  <si>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</si>
  <si>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</si>
  <si>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</si>
  <si>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</si>
  <si>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Дисциплин и МДК</t>
  </si>
  <si>
    <t>Учеб. практики</t>
  </si>
  <si>
    <t>П.00</t>
  </si>
  <si>
    <t>Профессиональный цикл</t>
  </si>
  <si>
    <t>II Iкурс</t>
  </si>
  <si>
    <t>5 сем</t>
  </si>
  <si>
    <t>нед</t>
  </si>
  <si>
    <t>Эк</t>
  </si>
  <si>
    <t>ПП</t>
  </si>
  <si>
    <t>ПРОФЕССИОНАЛЬНАЯ ПОДГОТОВКА</t>
  </si>
  <si>
    <t>ОГСЭ</t>
  </si>
  <si>
    <t>ОГСЭ.01</t>
  </si>
  <si>
    <t>Основы философии</t>
  </si>
  <si>
    <t>ОГСЭ.02</t>
  </si>
  <si>
    <t>ОГСЭ.03</t>
  </si>
  <si>
    <t>ОГСЭ.04</t>
  </si>
  <si>
    <t>ЕН</t>
  </si>
  <si>
    <t>ЕН.01</t>
  </si>
  <si>
    <t>ЕН.02</t>
  </si>
  <si>
    <t>ЕН.03</t>
  </si>
  <si>
    <t>ОП</t>
  </si>
  <si>
    <t>Общепрофессиональные дисциплины</t>
  </si>
  <si>
    <t>Микробиология, санитария и гигиена в пищевом производстве</t>
  </si>
  <si>
    <t>Физиология питания</t>
  </si>
  <si>
    <t>Организация хранения и контроль запасов и сырья</t>
  </si>
  <si>
    <t>Информационные технологии в профессиональной деятельности</t>
  </si>
  <si>
    <t>Правовые основы прфессиональной деятельности</t>
  </si>
  <si>
    <t>Основы экономики,  менеджмента и маркетинга</t>
  </si>
  <si>
    <t>Охрана труда</t>
  </si>
  <si>
    <t>Профессиональные модули</t>
  </si>
  <si>
    <t>Технология приготовления полуфабрикатов для сложной кулинарной продукции</t>
  </si>
  <si>
    <t>УП.01.01</t>
  </si>
  <si>
    <t>ПП.01.01</t>
  </si>
  <si>
    <t>Технология приготовления сложной холодной кулинарной продукции</t>
  </si>
  <si>
    <t>УП.02.01</t>
  </si>
  <si>
    <t>ПП.02.01</t>
  </si>
  <si>
    <t>ПМ.03</t>
  </si>
  <si>
    <t>МДК.03.01</t>
  </si>
  <si>
    <t>УП.03.01</t>
  </si>
  <si>
    <t>ПП.03.01</t>
  </si>
  <si>
    <t>ПМ.04</t>
  </si>
  <si>
    <t>МДК.04.01</t>
  </si>
  <si>
    <t>Технология приготовления сложных хлебобулочных, мучных кондитерских изделий</t>
  </si>
  <si>
    <t>УП.04.01</t>
  </si>
  <si>
    <t>ПП.04.01</t>
  </si>
  <si>
    <t>ПМ.05</t>
  </si>
  <si>
    <t>МДК.05.01</t>
  </si>
  <si>
    <t>УП.05.01</t>
  </si>
  <si>
    <t>ПП.05.01</t>
  </si>
  <si>
    <t>ПМ.06</t>
  </si>
  <si>
    <t>Организация работы структурного подразделения</t>
  </si>
  <si>
    <t>МДК.06.01</t>
  </si>
  <si>
    <t>Управление структурным подразделением организации</t>
  </si>
  <si>
    <t>УП.06.01</t>
  </si>
  <si>
    <t>ПП.06.01</t>
  </si>
  <si>
    <t>ПМ.07</t>
  </si>
  <si>
    <t>МДК.07.01</t>
  </si>
  <si>
    <t>Выполнение работ по профессии повар</t>
  </si>
  <si>
    <t>УП.07.01</t>
  </si>
  <si>
    <t>ПП.07.01</t>
  </si>
  <si>
    <t>8 сем.</t>
  </si>
  <si>
    <t>7 сем</t>
  </si>
  <si>
    <t>Курсовая</t>
  </si>
  <si>
    <t>ОГСЭ 05</t>
  </si>
  <si>
    <t>Русский язык и культура речи</t>
  </si>
  <si>
    <t>ПА.00</t>
  </si>
  <si>
    <t>Промежуточная аттестация</t>
  </si>
  <si>
    <t xml:space="preserve">Итого по циклам </t>
  </si>
  <si>
    <t>Итого по циклам</t>
  </si>
  <si>
    <t>МДК.07.02</t>
  </si>
  <si>
    <t>Выполнение работ по профессии кондитер</t>
  </si>
  <si>
    <t>Общеобразовательный учебный цикл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</si>
  <si>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</si>
  <si>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</si>
  <si>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Э</t>
  </si>
  <si>
    <t>З</t>
  </si>
  <si>
    <t>Государственная итоговая аттестация:</t>
  </si>
  <si>
    <t>1. Программа базовой подготовки</t>
  </si>
  <si>
    <t>1.1.Дипломная работа
                                 Выполнение дипломной работы с 18.05 по 14.06.(всего 4 недели)
                              Защита дипломной работы  с 15.06. по 28.06. (всего 2 недели)</t>
  </si>
  <si>
    <t>ПДП</t>
  </si>
  <si>
    <t>4 нед</t>
  </si>
  <si>
    <t>Преддипломная практика, недель</t>
  </si>
  <si>
    <t>6 нед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</si>
  <si>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</si>
  <si>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</si>
  <si>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</si>
  <si>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</si>
  <si>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</si>
  <si>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</si>
  <si>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</si>
  <si>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</si>
  <si>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ОУД.16</t>
  </si>
  <si>
    <t>География</t>
  </si>
  <si>
    <t>ОУД. 17</t>
  </si>
  <si>
    <t>Экология</t>
  </si>
  <si>
    <t>Удп 00</t>
  </si>
  <si>
    <t>Дополнительные учебные дисциплины (по выбору)</t>
  </si>
  <si>
    <t>Астрономия</t>
  </si>
  <si>
    <t>Эффективное поведение на рынке труда</t>
  </si>
  <si>
    <t>ПМ. 00</t>
  </si>
  <si>
    <t>Организация процесса  приготовления и приготовление сложной горячей кулинарной продукции</t>
  </si>
  <si>
    <t>Организация процесса приготовления и приготовление сложных хлебобулочных, мучных кондитерских изделий</t>
  </si>
  <si>
    <t>Организация процесса приготовления и приготовление сложных холодных и горячих десертов</t>
  </si>
  <si>
    <t>Выполнение работ по одной или нескольким профессиям рабочих, должностям служащих</t>
  </si>
  <si>
    <r>
      <t>Консультации</t>
    </r>
    <r>
      <rPr>
        <sz val="12"/>
        <rFont val="Times New Roman"/>
        <family val="1"/>
      </rPr>
      <t xml:space="preserve"> из расчета 4 часа на 1 обучающегося</t>
    </r>
  </si>
  <si>
    <t>Государственная итоговая аттестация</t>
  </si>
  <si>
    <r>
      <t xml:space="preserve"> 0</t>
    </r>
    <r>
      <rPr>
        <b/>
        <vertAlign val="subscript"/>
        <sz val="12"/>
        <rFont val="Times New Roman"/>
        <family val="1"/>
      </rPr>
      <t>З</t>
    </r>
    <r>
      <rPr>
        <b/>
        <sz val="12"/>
        <rFont val="Times New Roman"/>
        <family val="1"/>
      </rPr>
      <t>/10</t>
    </r>
    <r>
      <rPr>
        <b/>
        <vertAlign val="subscript"/>
        <sz val="12"/>
        <rFont val="Times New Roman"/>
        <family val="1"/>
      </rPr>
      <t>ДЗ</t>
    </r>
    <r>
      <rPr>
        <b/>
        <sz val="12"/>
        <rFont val="Times New Roman"/>
        <family val="1"/>
      </rPr>
      <t>/0</t>
    </r>
    <r>
      <rPr>
        <b/>
        <vertAlign val="subscript"/>
        <sz val="12"/>
        <rFont val="Times New Roman"/>
        <family val="1"/>
      </rPr>
      <t>Э</t>
    </r>
  </si>
  <si>
    <r>
      <t xml:space="preserve"> 0</t>
    </r>
    <r>
      <rPr>
        <b/>
        <vertAlign val="subscript"/>
        <sz val="12"/>
        <rFont val="Times New Roman"/>
        <family val="1"/>
      </rPr>
      <t>З</t>
    </r>
    <r>
      <rPr>
        <b/>
        <sz val="12"/>
        <rFont val="Times New Roman"/>
        <family val="1"/>
      </rPr>
      <t>/3</t>
    </r>
    <r>
      <rPr>
        <b/>
        <vertAlign val="subscript"/>
        <sz val="12"/>
        <rFont val="Times New Roman"/>
        <family val="1"/>
      </rPr>
      <t>ДЗ</t>
    </r>
    <r>
      <rPr>
        <b/>
        <sz val="12"/>
        <rFont val="Times New Roman"/>
        <family val="1"/>
      </rPr>
      <t>/0</t>
    </r>
    <r>
      <rPr>
        <b/>
        <vertAlign val="subscript"/>
        <sz val="12"/>
        <rFont val="Times New Roman"/>
        <family val="1"/>
      </rPr>
      <t>Э</t>
    </r>
  </si>
  <si>
    <r>
      <t xml:space="preserve"> 4</t>
    </r>
    <r>
      <rPr>
        <b/>
        <vertAlign val="subscript"/>
        <sz val="12"/>
        <rFont val="Times New Roman"/>
        <family val="1"/>
      </rPr>
      <t>З</t>
    </r>
    <r>
      <rPr>
        <b/>
        <sz val="12"/>
        <rFont val="Times New Roman"/>
        <family val="1"/>
      </rPr>
      <t>/6</t>
    </r>
    <r>
      <rPr>
        <b/>
        <vertAlign val="subscript"/>
        <sz val="12"/>
        <rFont val="Times New Roman"/>
        <family val="1"/>
      </rPr>
      <t>ДЗ</t>
    </r>
    <r>
      <rPr>
        <b/>
        <sz val="12"/>
        <rFont val="Times New Roman"/>
        <family val="1"/>
      </rPr>
      <t>/0</t>
    </r>
    <r>
      <rPr>
        <b/>
        <vertAlign val="subscript"/>
        <sz val="12"/>
        <rFont val="Times New Roman"/>
        <family val="1"/>
      </rPr>
      <t>Э</t>
    </r>
  </si>
  <si>
    <r>
      <t xml:space="preserve"> 1</t>
    </r>
    <r>
      <rPr>
        <b/>
        <vertAlign val="subscript"/>
        <sz val="12"/>
        <rFont val="Times New Roman"/>
        <family val="1"/>
      </rPr>
      <t>З</t>
    </r>
    <r>
      <rPr>
        <b/>
        <sz val="12"/>
        <rFont val="Times New Roman"/>
        <family val="1"/>
      </rPr>
      <t>/9</t>
    </r>
    <r>
      <rPr>
        <b/>
        <vertAlign val="subscript"/>
        <sz val="12"/>
        <rFont val="Times New Roman"/>
        <family val="1"/>
      </rPr>
      <t>ДЗ</t>
    </r>
    <r>
      <rPr>
        <b/>
        <sz val="12"/>
        <rFont val="Times New Roman"/>
        <family val="1"/>
      </rPr>
      <t>/5</t>
    </r>
    <r>
      <rPr>
        <b/>
        <vertAlign val="subscript"/>
        <sz val="12"/>
        <rFont val="Times New Roman"/>
        <family val="1"/>
      </rPr>
      <t>Э</t>
    </r>
  </si>
  <si>
    <t>Технология приготовления сложных холодных и горячих десертов</t>
  </si>
  <si>
    <t>Организация процесса приготовления и приготовление сложной холодной кулинарной продукции</t>
  </si>
  <si>
    <r>
      <t xml:space="preserve"> 0</t>
    </r>
    <r>
      <rPr>
        <b/>
        <vertAlign val="subscript"/>
        <sz val="12"/>
        <rFont val="Times New Roman"/>
        <family val="1"/>
      </rPr>
      <t>З</t>
    </r>
    <r>
      <rPr>
        <b/>
        <sz val="12"/>
        <rFont val="Times New Roman"/>
        <family val="1"/>
      </rPr>
      <t>/8</t>
    </r>
    <r>
      <rPr>
        <b/>
        <vertAlign val="subscript"/>
        <sz val="12"/>
        <rFont val="Times New Roman"/>
        <family val="1"/>
      </rPr>
      <t>ДЗ</t>
    </r>
    <r>
      <rPr>
        <b/>
        <sz val="12"/>
        <rFont val="Times New Roman"/>
        <family val="1"/>
      </rPr>
      <t>/9</t>
    </r>
    <r>
      <rPr>
        <b/>
        <vertAlign val="subscript"/>
        <sz val="12"/>
        <rFont val="Times New Roman"/>
        <family val="1"/>
      </rPr>
      <t>Э</t>
    </r>
  </si>
  <si>
    <r>
      <t xml:space="preserve"> 0</t>
    </r>
    <r>
      <rPr>
        <b/>
        <vertAlign val="subscript"/>
        <sz val="12"/>
        <rFont val="Times New Roman"/>
        <family val="1"/>
      </rPr>
      <t>З</t>
    </r>
    <r>
      <rPr>
        <b/>
        <sz val="12"/>
        <rFont val="Times New Roman"/>
        <family val="1"/>
      </rPr>
      <t>/18</t>
    </r>
    <r>
      <rPr>
        <b/>
        <vertAlign val="subscript"/>
        <sz val="12"/>
        <rFont val="Times New Roman"/>
        <family val="1"/>
      </rPr>
      <t>ДЗ</t>
    </r>
    <r>
      <rPr>
        <b/>
        <sz val="12"/>
        <rFont val="Times New Roman"/>
        <family val="1"/>
      </rPr>
      <t>/9Э</t>
    </r>
  </si>
  <si>
    <r>
      <t xml:space="preserve"> 4</t>
    </r>
    <r>
      <rPr>
        <b/>
        <vertAlign val="subscript"/>
        <sz val="12"/>
        <rFont val="Times New Roman"/>
        <family val="1"/>
      </rPr>
      <t>З</t>
    </r>
    <r>
      <rPr>
        <b/>
        <sz val="12"/>
        <rFont val="Times New Roman"/>
        <family val="1"/>
      </rPr>
      <t>/27</t>
    </r>
    <r>
      <rPr>
        <b/>
        <vertAlign val="subscript"/>
        <sz val="12"/>
        <rFont val="Times New Roman"/>
        <family val="1"/>
      </rPr>
      <t>ДЗ</t>
    </r>
    <r>
      <rPr>
        <b/>
        <sz val="12"/>
        <rFont val="Times New Roman"/>
        <family val="1"/>
      </rPr>
      <t>/9</t>
    </r>
    <r>
      <rPr>
        <b/>
        <vertAlign val="subscript"/>
        <sz val="12"/>
        <rFont val="Times New Roman"/>
        <family val="1"/>
      </rPr>
      <t>Э</t>
    </r>
  </si>
  <si>
    <r>
      <t xml:space="preserve"> 5</t>
    </r>
    <r>
      <rPr>
        <b/>
        <vertAlign val="subscript"/>
        <sz val="12"/>
        <rFont val="Times New Roman"/>
        <family val="1"/>
      </rPr>
      <t>З</t>
    </r>
    <r>
      <rPr>
        <b/>
        <sz val="12"/>
        <rFont val="Times New Roman"/>
        <family val="1"/>
      </rPr>
      <t>/36</t>
    </r>
    <r>
      <rPr>
        <b/>
        <vertAlign val="subscript"/>
        <sz val="12"/>
        <rFont val="Times New Roman"/>
        <family val="1"/>
      </rPr>
      <t>ДЗ</t>
    </r>
    <r>
      <rPr>
        <b/>
        <sz val="12"/>
        <rFont val="Times New Roman"/>
        <family val="1"/>
      </rPr>
      <t>/14</t>
    </r>
    <r>
      <rPr>
        <b/>
        <vertAlign val="subscript"/>
        <sz val="12"/>
        <rFont val="Times New Roman"/>
        <family val="1"/>
      </rPr>
      <t>Э</t>
    </r>
  </si>
  <si>
    <t>3. План учебного поцесса по специальности Технология продукции общественного питания, 2020</t>
  </si>
  <si>
    <t>ОУД.01.01</t>
  </si>
  <si>
    <t xml:space="preserve">Русский язык </t>
  </si>
  <si>
    <t>ОУД.01.02</t>
  </si>
  <si>
    <t>Литература</t>
  </si>
  <si>
    <t>ОУД.01.03</t>
  </si>
  <si>
    <t>Родной язык</t>
  </si>
  <si>
    <t>ОУД 02.</t>
  </si>
  <si>
    <t>ОУД.11</t>
  </si>
  <si>
    <t>Обществознание (вкл.экономику и право)</t>
  </si>
  <si>
    <t>ОУД. 14</t>
  </si>
  <si>
    <t>Уд.01</t>
  </si>
  <si>
    <t>Уд.02</t>
  </si>
  <si>
    <t>Уд.03</t>
  </si>
  <si>
    <t>Мировая художественная культура</t>
  </si>
  <si>
    <t>Метрология и стандартизация</t>
  </si>
  <si>
    <t>Организация процесса приготовления и приготовление полуфабрикатов для сложной кулинарной продукции</t>
  </si>
  <si>
    <t>Технология приготовления сложной горячей кулинарной продукции</t>
  </si>
  <si>
    <t>ОП.10</t>
  </si>
  <si>
    <t>Бухгалтерский учет в общественном питании</t>
  </si>
  <si>
    <t>ОУД. 18</t>
  </si>
  <si>
    <t>Индивидуальный проект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</si>
</sst>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9" fillId="0" borderId="0" xfId="42" applyAlignment="1" applyProtection="1">
      <alignment horizontal="justify"/>
      <protection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" fontId="8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55" applyNumberFormat="1" applyFont="1" applyFill="1" applyBorder="1" applyAlignment="1">
      <alignment horizontal="center" vertical="center"/>
      <protection/>
    </xf>
    <xf numFmtId="0" fontId="12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5" applyNumberFormat="1" applyFont="1" applyFill="1" applyBorder="1" applyAlignment="1">
      <alignment horizontal="left" vertical="center" wrapText="1"/>
      <protection/>
    </xf>
    <xf numFmtId="0" fontId="13" fillId="0" borderId="10" xfId="55" applyNumberFormat="1" applyFont="1" applyFill="1" applyBorder="1" applyAlignment="1">
      <alignment horizontal="center" vertical="center"/>
      <protection/>
    </xf>
    <xf numFmtId="0" fontId="13" fillId="0" borderId="10" xfId="55" applyNumberFormat="1" applyFont="1" applyFill="1" applyBorder="1" applyAlignment="1">
      <alignment horizontal="left" vertical="center" wrapText="1"/>
      <protection/>
    </xf>
    <xf numFmtId="14" fontId="9" fillId="0" borderId="12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12" fillId="0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12" fillId="0" borderId="12" xfId="55" applyNumberFormat="1" applyFont="1" applyFill="1" applyBorder="1" applyAlignment="1">
      <alignment horizontal="left" vertical="center" wrapText="1"/>
      <protection/>
    </xf>
    <xf numFmtId="0" fontId="12" fillId="0" borderId="12" xfId="55" applyNumberFormat="1" applyFont="1" applyFill="1" applyBorder="1" applyAlignment="1" applyProtection="1">
      <alignment horizontal="left" vertical="center" wrapText="1"/>
      <protection locked="0"/>
    </xf>
    <xf numFmtId="1" fontId="9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12" fillId="0" borderId="10" xfId="55" applyNumberFormat="1" applyFont="1" applyFill="1" applyBorder="1" applyAlignment="1">
      <alignment horizontal="center" vertical="center" wrapText="1"/>
      <protection/>
    </xf>
    <xf numFmtId="0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0" fontId="53" fillId="0" borderId="11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12" fillId="0" borderId="10" xfId="55" applyNumberFormat="1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" fontId="12" fillId="0" borderId="12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53" fillId="0" borderId="10" xfId="0" applyFont="1" applyBorder="1" applyAlignment="1">
      <alignment wrapText="1"/>
    </xf>
    <xf numFmtId="0" fontId="53" fillId="0" borderId="11" xfId="0" applyFont="1" applyBorder="1" applyAlignment="1">
      <alignment vertical="top" wrapText="1"/>
    </xf>
    <xf numFmtId="0" fontId="12" fillId="0" borderId="11" xfId="55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12" fillId="0" borderId="13" xfId="55" applyNumberFormat="1" applyFont="1" applyFill="1" applyBorder="1" applyAlignment="1" applyProtection="1">
      <alignment vertical="center" wrapText="1"/>
      <protection locked="0"/>
    </xf>
    <xf numFmtId="14" fontId="9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1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center" textRotation="90" wrapText="1"/>
    </xf>
    <xf numFmtId="0" fontId="9" fillId="0" borderId="0" xfId="56" applyFont="1" applyBorder="1" applyAlignment="1">
      <alignment horizontal="center" vertical="top" wrapText="1"/>
      <protection/>
    </xf>
    <xf numFmtId="0" fontId="9" fillId="0" borderId="15" xfId="56" applyFont="1" applyBorder="1" applyAlignment="1">
      <alignment horizontal="center" vertical="top" wrapText="1"/>
      <protection/>
    </xf>
    <xf numFmtId="0" fontId="9" fillId="0" borderId="16" xfId="56" applyFont="1" applyBorder="1" applyAlignment="1">
      <alignment horizontal="center" vertical="top" wrapText="1"/>
      <protection/>
    </xf>
    <xf numFmtId="0" fontId="9" fillId="0" borderId="17" xfId="56" applyFont="1" applyBorder="1" applyAlignment="1">
      <alignment horizontal="center" vertical="top" wrapText="1"/>
      <protection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2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textRotation="90" wrapText="1"/>
    </xf>
    <xf numFmtId="0" fontId="9" fillId="0" borderId="21" xfId="56" applyFont="1" applyBorder="1" applyAlignment="1">
      <alignment horizontal="center" vertical="top"/>
      <protection/>
    </xf>
    <xf numFmtId="0" fontId="9" fillId="0" borderId="22" xfId="56" applyFont="1" applyBorder="1" applyAlignment="1">
      <alignment horizontal="center" vertical="top"/>
      <protection/>
    </xf>
    <xf numFmtId="0" fontId="9" fillId="0" borderId="0" xfId="56" applyFont="1" applyBorder="1" applyAlignment="1">
      <alignment horizontal="center" vertical="top"/>
      <protection/>
    </xf>
    <xf numFmtId="0" fontId="9" fillId="0" borderId="15" xfId="56" applyFont="1" applyBorder="1" applyAlignment="1">
      <alignment horizontal="center" vertical="top"/>
      <protection/>
    </xf>
    <xf numFmtId="0" fontId="3" fillId="0" borderId="10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textRotation="90" wrapText="1"/>
    </xf>
    <xf numFmtId="0" fontId="3" fillId="0" borderId="24" xfId="0" applyFont="1" applyBorder="1" applyAlignment="1">
      <alignment horizontal="center" vertical="top" textRotation="90" wrapText="1"/>
    </xf>
    <xf numFmtId="0" fontId="3" fillId="0" borderId="13" xfId="0" applyFont="1" applyBorder="1" applyAlignment="1">
      <alignment horizontal="center" vertical="top" textRotation="90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20" xfId="42" applyFont="1" applyBorder="1" applyAlignment="1" applyProtection="1">
      <alignment horizontal="center" vertical="top" wrapText="1"/>
      <protection/>
    </xf>
    <xf numFmtId="0" fontId="7" fillId="0" borderId="21" xfId="42" applyFont="1" applyBorder="1" applyAlignment="1" applyProtection="1">
      <alignment horizontal="center" vertical="top" wrapText="1"/>
      <protection/>
    </xf>
    <xf numFmtId="0" fontId="7" fillId="0" borderId="22" xfId="42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3" fillId="0" borderId="12" xfId="55" applyNumberFormat="1" applyFont="1" applyFill="1" applyBorder="1" applyAlignment="1">
      <alignment horizontal="left" vertical="center" wrapText="1"/>
      <protection/>
    </xf>
    <xf numFmtId="0" fontId="13" fillId="0" borderId="12" xfId="55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Информатика 200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tabSelected="1" zoomScale="80" zoomScaleNormal="80" zoomScalePageLayoutView="0" workbookViewId="0" topLeftCell="A1">
      <selection activeCell="I71" sqref="I71"/>
    </sheetView>
  </sheetViews>
  <sheetFormatPr defaultColWidth="9.140625" defaultRowHeight="15"/>
  <cols>
    <col min="1" max="1" width="12.28125" style="0" customWidth="1"/>
    <col min="2" max="2" width="44.8515625" style="0" customWidth="1"/>
    <col min="3" max="3" width="4.00390625" style="0" customWidth="1"/>
    <col min="4" max="4" width="4.57421875" style="0" customWidth="1"/>
    <col min="5" max="5" width="4.28125" style="0" customWidth="1"/>
    <col min="6" max="6" width="4.421875" style="0" customWidth="1"/>
    <col min="7" max="7" width="4.28125" style="0" customWidth="1"/>
    <col min="8" max="8" width="4.00390625" style="0" customWidth="1"/>
    <col min="9" max="9" width="4.28125" style="0" customWidth="1"/>
    <col min="10" max="10" width="4.7109375" style="0" customWidth="1"/>
    <col min="11" max="11" width="8.28125" style="0" customWidth="1"/>
    <col min="12" max="12" width="8.57421875" style="0" customWidth="1"/>
    <col min="13" max="13" width="8.00390625" style="0" customWidth="1"/>
    <col min="14" max="14" width="7.140625" style="0" customWidth="1"/>
    <col min="15" max="15" width="8.7109375" style="0" customWidth="1"/>
    <col min="16" max="16" width="8.421875" style="0" customWidth="1"/>
    <col min="17" max="17" width="7.421875" style="0" customWidth="1"/>
    <col min="18" max="18" width="7.57421875" style="0" customWidth="1"/>
    <col min="19" max="19" width="7.00390625" style="0" customWidth="1"/>
    <col min="20" max="20" width="9.00390625" style="56" customWidth="1"/>
    <col min="21" max="22" width="7.8515625" style="56" customWidth="1"/>
    <col min="23" max="23" width="9.8515625" style="56" customWidth="1"/>
  </cols>
  <sheetData>
    <row r="1" spans="1:23" ht="15">
      <c r="A1" s="125" t="s">
        <v>172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23" ht="14.25" customHeight="1">
      <c r="A2" s="126" t="s">
        <v>0</v>
      </c>
      <c r="B2" s="127" t="s">
        <v>1</v>
      </c>
      <c r="C2" s="130" t="s">
        <v>44</v>
      </c>
      <c r="D2" s="131"/>
      <c r="E2" s="131"/>
      <c r="F2" s="131"/>
      <c r="G2" s="131"/>
      <c r="H2" s="131"/>
      <c r="I2" s="131"/>
      <c r="J2" s="132"/>
      <c r="K2" s="133" t="s">
        <v>2</v>
      </c>
      <c r="L2" s="134"/>
      <c r="M2" s="134"/>
      <c r="N2" s="134"/>
      <c r="O2" s="135"/>
      <c r="P2" s="142" t="s">
        <v>3</v>
      </c>
      <c r="Q2" s="142"/>
      <c r="R2" s="142"/>
      <c r="S2" s="142"/>
      <c r="T2" s="142"/>
      <c r="U2" s="142"/>
      <c r="V2" s="142"/>
      <c r="W2" s="142"/>
    </row>
    <row r="3" spans="1:23" ht="14.25">
      <c r="A3" s="126"/>
      <c r="B3" s="128"/>
      <c r="C3" s="113">
        <v>1</v>
      </c>
      <c r="D3" s="113">
        <v>2</v>
      </c>
      <c r="E3" s="113">
        <v>3</v>
      </c>
      <c r="F3" s="113">
        <v>4</v>
      </c>
      <c r="G3" s="113">
        <v>5</v>
      </c>
      <c r="H3" s="113">
        <v>6</v>
      </c>
      <c r="I3" s="113">
        <v>7</v>
      </c>
      <c r="J3" s="114">
        <v>8</v>
      </c>
      <c r="K3" s="136"/>
      <c r="L3" s="137"/>
      <c r="M3" s="137"/>
      <c r="N3" s="137"/>
      <c r="O3" s="138"/>
      <c r="P3" s="142"/>
      <c r="Q3" s="142"/>
      <c r="R3" s="142"/>
      <c r="S3" s="142"/>
      <c r="T3" s="142"/>
      <c r="U3" s="142"/>
      <c r="V3" s="142"/>
      <c r="W3" s="142"/>
    </row>
    <row r="4" spans="1:23" ht="14.25">
      <c r="A4" s="126"/>
      <c r="B4" s="128"/>
      <c r="C4" s="113"/>
      <c r="D4" s="113"/>
      <c r="E4" s="113"/>
      <c r="F4" s="113"/>
      <c r="G4" s="113"/>
      <c r="H4" s="113"/>
      <c r="I4" s="113"/>
      <c r="J4" s="114"/>
      <c r="K4" s="136"/>
      <c r="L4" s="137"/>
      <c r="M4" s="137"/>
      <c r="N4" s="137"/>
      <c r="O4" s="138"/>
      <c r="P4" s="142"/>
      <c r="Q4" s="142"/>
      <c r="R4" s="142"/>
      <c r="S4" s="142"/>
      <c r="T4" s="142"/>
      <c r="U4" s="142"/>
      <c r="V4" s="142"/>
      <c r="W4" s="142"/>
    </row>
    <row r="5" spans="1:23" ht="14.25">
      <c r="A5" s="126"/>
      <c r="B5" s="128"/>
      <c r="C5" s="113"/>
      <c r="D5" s="113"/>
      <c r="E5" s="113"/>
      <c r="F5" s="113"/>
      <c r="G5" s="113"/>
      <c r="H5" s="113"/>
      <c r="I5" s="113"/>
      <c r="J5" s="114"/>
      <c r="K5" s="139"/>
      <c r="L5" s="140"/>
      <c r="M5" s="140"/>
      <c r="N5" s="140"/>
      <c r="O5" s="141"/>
      <c r="P5" s="142"/>
      <c r="Q5" s="142"/>
      <c r="R5" s="142"/>
      <c r="S5" s="142"/>
      <c r="T5" s="142"/>
      <c r="U5" s="142"/>
      <c r="V5" s="142"/>
      <c r="W5" s="142"/>
    </row>
    <row r="6" spans="1:23" ht="15" customHeight="1">
      <c r="A6" s="126"/>
      <c r="B6" s="128"/>
      <c r="C6" s="113"/>
      <c r="D6" s="113"/>
      <c r="E6" s="113"/>
      <c r="F6" s="113"/>
      <c r="G6" s="113"/>
      <c r="H6" s="113"/>
      <c r="I6" s="113"/>
      <c r="J6" s="114"/>
      <c r="K6" s="108" t="s">
        <v>4</v>
      </c>
      <c r="L6" s="108" t="s">
        <v>5</v>
      </c>
      <c r="M6" s="101" t="s">
        <v>6</v>
      </c>
      <c r="N6" s="102"/>
      <c r="O6" s="103"/>
      <c r="P6" s="107" t="s">
        <v>7</v>
      </c>
      <c r="Q6" s="107"/>
      <c r="R6" s="107" t="s">
        <v>8</v>
      </c>
      <c r="S6" s="107"/>
      <c r="T6" s="115" t="s">
        <v>60</v>
      </c>
      <c r="U6" s="115"/>
      <c r="V6" s="116" t="s">
        <v>9</v>
      </c>
      <c r="W6" s="117"/>
    </row>
    <row r="7" spans="1:23" ht="14.25">
      <c r="A7" s="126"/>
      <c r="B7" s="128"/>
      <c r="C7" s="113"/>
      <c r="D7" s="113"/>
      <c r="E7" s="113"/>
      <c r="F7" s="113"/>
      <c r="G7" s="113"/>
      <c r="H7" s="113"/>
      <c r="I7" s="113"/>
      <c r="J7" s="114"/>
      <c r="K7" s="108"/>
      <c r="L7" s="108"/>
      <c r="M7" s="104"/>
      <c r="N7" s="105"/>
      <c r="O7" s="106"/>
      <c r="P7" s="107"/>
      <c r="Q7" s="107"/>
      <c r="R7" s="107"/>
      <c r="S7" s="107"/>
      <c r="T7" s="115"/>
      <c r="U7" s="115"/>
      <c r="V7" s="118"/>
      <c r="W7" s="119"/>
    </row>
    <row r="8" spans="1:23" ht="20.25" customHeight="1">
      <c r="A8" s="126"/>
      <c r="B8" s="128"/>
      <c r="C8" s="113"/>
      <c r="D8" s="113"/>
      <c r="E8" s="113"/>
      <c r="F8" s="113"/>
      <c r="G8" s="113"/>
      <c r="H8" s="113"/>
      <c r="I8" s="113"/>
      <c r="J8" s="114"/>
      <c r="K8" s="108"/>
      <c r="L8" s="108"/>
      <c r="M8" s="108" t="s">
        <v>10</v>
      </c>
      <c r="N8" s="108" t="s">
        <v>11</v>
      </c>
      <c r="O8" s="120" t="s">
        <v>118</v>
      </c>
      <c r="P8" s="2" t="s">
        <v>12</v>
      </c>
      <c r="Q8" s="2" t="s">
        <v>14</v>
      </c>
      <c r="R8" s="2" t="s">
        <v>15</v>
      </c>
      <c r="S8" s="2" t="s">
        <v>16</v>
      </c>
      <c r="T8" s="50" t="s">
        <v>61</v>
      </c>
      <c r="U8" s="50" t="s">
        <v>17</v>
      </c>
      <c r="V8" s="50" t="s">
        <v>117</v>
      </c>
      <c r="W8" s="50" t="s">
        <v>116</v>
      </c>
    </row>
    <row r="9" spans="1:23" ht="14.25">
      <c r="A9" s="126"/>
      <c r="B9" s="128"/>
      <c r="C9" s="113"/>
      <c r="D9" s="113"/>
      <c r="E9" s="113"/>
      <c r="F9" s="113"/>
      <c r="G9" s="113"/>
      <c r="H9" s="113"/>
      <c r="I9" s="113"/>
      <c r="J9" s="114"/>
      <c r="K9" s="108"/>
      <c r="L9" s="108"/>
      <c r="M9" s="108"/>
      <c r="N9" s="108"/>
      <c r="O9" s="121"/>
      <c r="P9" s="2">
        <v>17</v>
      </c>
      <c r="Q9" s="2">
        <v>22</v>
      </c>
      <c r="R9" s="2">
        <v>17</v>
      </c>
      <c r="S9" s="2">
        <v>22</v>
      </c>
      <c r="T9" s="50">
        <v>17</v>
      </c>
      <c r="U9" s="50">
        <v>23</v>
      </c>
      <c r="V9" s="50">
        <v>17</v>
      </c>
      <c r="W9" s="50">
        <v>13</v>
      </c>
    </row>
    <row r="10" spans="1:23" ht="12" customHeight="1">
      <c r="A10" s="126"/>
      <c r="B10" s="129"/>
      <c r="C10" s="113"/>
      <c r="D10" s="113"/>
      <c r="E10" s="113"/>
      <c r="F10" s="113"/>
      <c r="G10" s="113"/>
      <c r="H10" s="113"/>
      <c r="I10" s="113"/>
      <c r="J10" s="114"/>
      <c r="K10" s="108"/>
      <c r="L10" s="108"/>
      <c r="M10" s="108"/>
      <c r="N10" s="108"/>
      <c r="O10" s="122"/>
      <c r="P10" s="2" t="s">
        <v>13</v>
      </c>
      <c r="Q10" s="2" t="s">
        <v>13</v>
      </c>
      <c r="R10" s="4" t="s">
        <v>13</v>
      </c>
      <c r="S10" s="4" t="s">
        <v>13</v>
      </c>
      <c r="T10" s="50" t="s">
        <v>62</v>
      </c>
      <c r="U10" s="50" t="s">
        <v>13</v>
      </c>
      <c r="V10" s="50"/>
      <c r="W10" s="50" t="s">
        <v>13</v>
      </c>
    </row>
    <row r="11" spans="1:23" ht="17.25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3">
        <v>17</v>
      </c>
      <c r="R11" s="43">
        <v>18</v>
      </c>
      <c r="S11" s="43">
        <v>19</v>
      </c>
      <c r="T11" s="51">
        <v>20</v>
      </c>
      <c r="U11" s="51">
        <v>21</v>
      </c>
      <c r="V11" s="51">
        <v>22</v>
      </c>
      <c r="W11" s="51">
        <v>23</v>
      </c>
    </row>
    <row r="12" spans="1:23" ht="18.75" customHeight="1">
      <c r="A12" s="3"/>
      <c r="B12" s="3" t="s">
        <v>37</v>
      </c>
      <c r="C12" s="94" t="s">
        <v>171</v>
      </c>
      <c r="D12" s="95"/>
      <c r="E12" s="95"/>
      <c r="F12" s="95"/>
      <c r="G12" s="95"/>
      <c r="H12" s="95"/>
      <c r="I12" s="95"/>
      <c r="J12" s="96"/>
      <c r="K12" s="41">
        <f aca="true" t="shared" si="0" ref="K12:P12">K13+K35</f>
        <v>7488</v>
      </c>
      <c r="L12" s="41">
        <f t="shared" si="0"/>
        <v>2160.5</v>
      </c>
      <c r="M12" s="41">
        <f t="shared" si="0"/>
        <v>5328</v>
      </c>
      <c r="N12" s="41">
        <f t="shared" si="0"/>
        <v>2152</v>
      </c>
      <c r="O12" s="41">
        <f t="shared" si="0"/>
        <v>20</v>
      </c>
      <c r="P12" s="41">
        <f t="shared" si="0"/>
        <v>612</v>
      </c>
      <c r="Q12" s="41">
        <f>Q14+Q31</f>
        <v>792</v>
      </c>
      <c r="R12" s="41">
        <f aca="true" t="shared" si="1" ref="R12:W12">R13+R35</f>
        <v>612</v>
      </c>
      <c r="S12" s="41">
        <f t="shared" si="1"/>
        <v>828</v>
      </c>
      <c r="T12" s="41">
        <f t="shared" si="1"/>
        <v>612</v>
      </c>
      <c r="U12" s="41">
        <f t="shared" si="1"/>
        <v>792</v>
      </c>
      <c r="V12" s="41">
        <f t="shared" si="1"/>
        <v>612</v>
      </c>
      <c r="W12" s="41">
        <f t="shared" si="1"/>
        <v>468</v>
      </c>
    </row>
    <row r="13" spans="1:23" s="14" customFormat="1" ht="18.75" customHeight="1">
      <c r="A13" s="9" t="s">
        <v>18</v>
      </c>
      <c r="B13" s="9" t="s">
        <v>127</v>
      </c>
      <c r="C13" s="94" t="s">
        <v>165</v>
      </c>
      <c r="D13" s="95"/>
      <c r="E13" s="95"/>
      <c r="F13" s="95"/>
      <c r="G13" s="95"/>
      <c r="H13" s="95"/>
      <c r="I13" s="95"/>
      <c r="J13" s="96"/>
      <c r="K13" s="26">
        <f aca="true" t="shared" si="2" ref="K13:W13">K14+K31</f>
        <v>2106</v>
      </c>
      <c r="L13" s="26">
        <f t="shared" si="2"/>
        <v>702.5</v>
      </c>
      <c r="M13" s="26">
        <f t="shared" si="2"/>
        <v>1404</v>
      </c>
      <c r="N13" s="26">
        <f t="shared" si="2"/>
        <v>516</v>
      </c>
      <c r="O13" s="26">
        <f t="shared" si="2"/>
        <v>0</v>
      </c>
      <c r="P13" s="26">
        <f t="shared" si="2"/>
        <v>612</v>
      </c>
      <c r="Q13" s="26">
        <f t="shared" si="2"/>
        <v>792</v>
      </c>
      <c r="R13" s="26">
        <f t="shared" si="2"/>
        <v>0</v>
      </c>
      <c r="S13" s="26">
        <f t="shared" si="2"/>
        <v>0</v>
      </c>
      <c r="T13" s="26">
        <f t="shared" si="2"/>
        <v>0</v>
      </c>
      <c r="U13" s="26">
        <f t="shared" si="2"/>
        <v>0</v>
      </c>
      <c r="V13" s="26">
        <f t="shared" si="2"/>
        <v>0</v>
      </c>
      <c r="W13" s="26">
        <f t="shared" si="2"/>
        <v>0</v>
      </c>
    </row>
    <row r="14" spans="1:23" ht="15.75" customHeight="1">
      <c r="A14" s="9" t="s">
        <v>46</v>
      </c>
      <c r="B14" s="9" t="s">
        <v>45</v>
      </c>
      <c r="C14" s="94"/>
      <c r="D14" s="95"/>
      <c r="E14" s="95"/>
      <c r="F14" s="95"/>
      <c r="G14" s="95"/>
      <c r="H14" s="95"/>
      <c r="I14" s="95"/>
      <c r="J14" s="96"/>
      <c r="K14" s="26">
        <f aca="true" t="shared" si="3" ref="K14:W14">SUM(K15:K30)</f>
        <v>2047.5</v>
      </c>
      <c r="L14" s="26">
        <f t="shared" si="3"/>
        <v>682.5</v>
      </c>
      <c r="M14" s="26">
        <f t="shared" si="3"/>
        <v>1365</v>
      </c>
      <c r="N14" s="26">
        <f t="shared" si="3"/>
        <v>516</v>
      </c>
      <c r="O14" s="26">
        <f t="shared" si="3"/>
        <v>0</v>
      </c>
      <c r="P14" s="26">
        <f t="shared" si="3"/>
        <v>612</v>
      </c>
      <c r="Q14" s="26">
        <f t="shared" si="3"/>
        <v>753</v>
      </c>
      <c r="R14" s="26">
        <f t="shared" si="3"/>
        <v>0</v>
      </c>
      <c r="S14" s="26">
        <f t="shared" si="3"/>
        <v>0</v>
      </c>
      <c r="T14" s="26">
        <f t="shared" si="3"/>
        <v>0</v>
      </c>
      <c r="U14" s="26">
        <f t="shared" si="3"/>
        <v>0</v>
      </c>
      <c r="V14" s="26">
        <f t="shared" si="3"/>
        <v>0</v>
      </c>
      <c r="W14" s="26">
        <f t="shared" si="3"/>
        <v>0</v>
      </c>
    </row>
    <row r="15" spans="1:23" ht="17.25" customHeight="1">
      <c r="A15" s="65" t="s">
        <v>173</v>
      </c>
      <c r="B15" s="73" t="s">
        <v>174</v>
      </c>
      <c r="C15" s="44"/>
      <c r="D15" s="5" t="s">
        <v>130</v>
      </c>
      <c r="E15" s="44"/>
      <c r="F15" s="44"/>
      <c r="G15" s="44"/>
      <c r="H15" s="44"/>
      <c r="I15" s="44"/>
      <c r="J15" s="45"/>
      <c r="K15" s="71">
        <f>SUM(L15:M15)</f>
        <v>117</v>
      </c>
      <c r="L15" s="71">
        <f>M15/2</f>
        <v>39</v>
      </c>
      <c r="M15" s="70">
        <f>SUM(P15:W15)</f>
        <v>78</v>
      </c>
      <c r="N15" s="36"/>
      <c r="O15" s="10"/>
      <c r="P15" s="10">
        <v>34</v>
      </c>
      <c r="Q15" s="10">
        <v>44</v>
      </c>
      <c r="R15" s="10"/>
      <c r="S15" s="10"/>
      <c r="T15" s="38">
        <v>0</v>
      </c>
      <c r="U15" s="38">
        <v>0</v>
      </c>
      <c r="V15" s="38"/>
      <c r="W15" s="57">
        <v>0</v>
      </c>
    </row>
    <row r="16" spans="1:23" ht="18" customHeight="1">
      <c r="A16" s="66" t="s">
        <v>175</v>
      </c>
      <c r="B16" s="73" t="s">
        <v>176</v>
      </c>
      <c r="C16" s="44"/>
      <c r="D16" s="99" t="s">
        <v>33</v>
      </c>
      <c r="E16" s="44"/>
      <c r="F16" s="44"/>
      <c r="G16" s="44"/>
      <c r="H16" s="44"/>
      <c r="I16" s="44"/>
      <c r="J16" s="45"/>
      <c r="K16" s="71">
        <f aca="true" t="shared" si="4" ref="K16:K30">SUM(L16:M16)</f>
        <v>175.5</v>
      </c>
      <c r="L16" s="71">
        <f aca="true" t="shared" si="5" ref="L16:L30">M16/2</f>
        <v>58.5</v>
      </c>
      <c r="M16" s="70">
        <f aca="true" t="shared" si="6" ref="M16:M30">SUM(P16:W16)</f>
        <v>117</v>
      </c>
      <c r="N16" s="36"/>
      <c r="O16" s="10"/>
      <c r="P16" s="10">
        <v>51</v>
      </c>
      <c r="Q16" s="10">
        <v>66</v>
      </c>
      <c r="R16" s="10"/>
      <c r="S16" s="10"/>
      <c r="T16" s="38">
        <v>0</v>
      </c>
      <c r="U16" s="38">
        <v>0</v>
      </c>
      <c r="V16" s="38"/>
      <c r="W16" s="57">
        <v>0</v>
      </c>
    </row>
    <row r="17" spans="1:23" ht="18" customHeight="1">
      <c r="A17" s="67" t="s">
        <v>177</v>
      </c>
      <c r="B17" s="73" t="s">
        <v>178</v>
      </c>
      <c r="C17" s="44"/>
      <c r="D17" s="100"/>
      <c r="E17" s="44"/>
      <c r="F17" s="44"/>
      <c r="G17" s="44"/>
      <c r="H17" s="44"/>
      <c r="I17" s="44"/>
      <c r="J17" s="45"/>
      <c r="K17" s="71">
        <f t="shared" si="4"/>
        <v>54</v>
      </c>
      <c r="L17" s="71">
        <f t="shared" si="5"/>
        <v>18</v>
      </c>
      <c r="M17" s="70">
        <f t="shared" si="6"/>
        <v>36</v>
      </c>
      <c r="N17" s="36"/>
      <c r="O17" s="10"/>
      <c r="P17" s="10"/>
      <c r="Q17" s="10">
        <v>36</v>
      </c>
      <c r="R17" s="10"/>
      <c r="S17" s="10"/>
      <c r="T17" s="38"/>
      <c r="U17" s="38"/>
      <c r="V17" s="38"/>
      <c r="W17" s="57"/>
    </row>
    <row r="18" spans="1:23" ht="14.25" customHeight="1">
      <c r="A18" s="66" t="s">
        <v>179</v>
      </c>
      <c r="B18" s="74" t="s">
        <v>19</v>
      </c>
      <c r="C18" s="6"/>
      <c r="D18" s="6" t="s">
        <v>33</v>
      </c>
      <c r="E18" s="6"/>
      <c r="F18" s="6"/>
      <c r="G18" s="6"/>
      <c r="H18" s="6"/>
      <c r="I18" s="6"/>
      <c r="J18" s="6"/>
      <c r="K18" s="71">
        <f t="shared" si="4"/>
        <v>175.5</v>
      </c>
      <c r="L18" s="71">
        <f t="shared" si="5"/>
        <v>58.5</v>
      </c>
      <c r="M18" s="70">
        <f t="shared" si="6"/>
        <v>117</v>
      </c>
      <c r="N18" s="72">
        <v>117</v>
      </c>
      <c r="O18" s="10"/>
      <c r="P18" s="10">
        <v>48</v>
      </c>
      <c r="Q18" s="10">
        <v>69</v>
      </c>
      <c r="R18" s="10"/>
      <c r="S18" s="10"/>
      <c r="T18" s="38">
        <v>0</v>
      </c>
      <c r="U18" s="38">
        <v>0</v>
      </c>
      <c r="V18" s="38"/>
      <c r="W18" s="57">
        <v>0</v>
      </c>
    </row>
    <row r="19" spans="1:23" ht="14.25" customHeight="1">
      <c r="A19" s="68" t="s">
        <v>139</v>
      </c>
      <c r="B19" s="5" t="s">
        <v>25</v>
      </c>
      <c r="C19" s="44"/>
      <c r="D19" s="44" t="s">
        <v>130</v>
      </c>
      <c r="E19" s="44"/>
      <c r="F19" s="44"/>
      <c r="G19" s="44"/>
      <c r="H19" s="44"/>
      <c r="I19" s="44"/>
      <c r="J19" s="12"/>
      <c r="K19" s="71">
        <f t="shared" si="4"/>
        <v>351</v>
      </c>
      <c r="L19" s="71">
        <f t="shared" si="5"/>
        <v>117</v>
      </c>
      <c r="M19" s="70">
        <f t="shared" si="6"/>
        <v>234</v>
      </c>
      <c r="N19" s="72">
        <v>84</v>
      </c>
      <c r="O19" s="10"/>
      <c r="P19" s="10">
        <v>99</v>
      </c>
      <c r="Q19" s="10">
        <v>135</v>
      </c>
      <c r="R19" s="10"/>
      <c r="S19" s="10"/>
      <c r="T19" s="38"/>
      <c r="U19" s="38"/>
      <c r="V19" s="38"/>
      <c r="W19" s="57"/>
    </row>
    <row r="20" spans="1:23" ht="13.5" customHeight="1">
      <c r="A20" s="69" t="s">
        <v>140</v>
      </c>
      <c r="B20" s="5" t="s">
        <v>20</v>
      </c>
      <c r="C20" s="44"/>
      <c r="D20" s="44" t="s">
        <v>33</v>
      </c>
      <c r="E20" s="44"/>
      <c r="F20" s="44"/>
      <c r="G20" s="44"/>
      <c r="H20" s="44"/>
      <c r="I20" s="44"/>
      <c r="J20" s="12"/>
      <c r="K20" s="71">
        <f t="shared" si="4"/>
        <v>166.5</v>
      </c>
      <c r="L20" s="71">
        <f t="shared" si="5"/>
        <v>55.5</v>
      </c>
      <c r="M20" s="70">
        <f t="shared" si="6"/>
        <v>111</v>
      </c>
      <c r="N20" s="72"/>
      <c r="O20" s="10"/>
      <c r="P20" s="10">
        <v>52</v>
      </c>
      <c r="Q20" s="10">
        <v>59</v>
      </c>
      <c r="R20" s="10"/>
      <c r="S20" s="10">
        <v>0</v>
      </c>
      <c r="T20" s="38">
        <v>0</v>
      </c>
      <c r="U20" s="38">
        <v>0</v>
      </c>
      <c r="V20" s="38"/>
      <c r="W20" s="57">
        <v>0</v>
      </c>
    </row>
    <row r="21" spans="1:23" ht="18" customHeight="1">
      <c r="A21" s="69" t="s">
        <v>141</v>
      </c>
      <c r="B21" s="10" t="s">
        <v>24</v>
      </c>
      <c r="C21" s="44" t="s">
        <v>131</v>
      </c>
      <c r="D21" s="44" t="s">
        <v>33</v>
      </c>
      <c r="E21" s="44"/>
      <c r="F21" s="44"/>
      <c r="G21" s="44"/>
      <c r="H21" s="44"/>
      <c r="I21" s="44"/>
      <c r="J21" s="12"/>
      <c r="K21" s="71">
        <f t="shared" si="4"/>
        <v>175.5</v>
      </c>
      <c r="L21" s="71">
        <f t="shared" si="5"/>
        <v>58.5</v>
      </c>
      <c r="M21" s="70">
        <f t="shared" si="6"/>
        <v>117</v>
      </c>
      <c r="N21" s="72">
        <v>117</v>
      </c>
      <c r="O21" s="10"/>
      <c r="P21" s="10">
        <v>51</v>
      </c>
      <c r="Q21" s="10">
        <v>66</v>
      </c>
      <c r="R21" s="10"/>
      <c r="S21" s="10"/>
      <c r="T21" s="38"/>
      <c r="U21" s="38"/>
      <c r="V21" s="38"/>
      <c r="W21" s="57"/>
    </row>
    <row r="22" spans="1:23" ht="15.75" customHeight="1">
      <c r="A22" s="69" t="s">
        <v>142</v>
      </c>
      <c r="B22" s="75" t="s">
        <v>23</v>
      </c>
      <c r="C22" s="46"/>
      <c r="D22" s="46" t="s">
        <v>33</v>
      </c>
      <c r="E22" s="46"/>
      <c r="F22" s="46"/>
      <c r="G22" s="46"/>
      <c r="H22" s="46"/>
      <c r="I22" s="46"/>
      <c r="J22" s="12"/>
      <c r="K22" s="71">
        <f t="shared" si="4"/>
        <v>105</v>
      </c>
      <c r="L22" s="71">
        <f t="shared" si="5"/>
        <v>35</v>
      </c>
      <c r="M22" s="70">
        <f t="shared" si="6"/>
        <v>70</v>
      </c>
      <c r="N22" s="72">
        <v>40</v>
      </c>
      <c r="O22" s="10"/>
      <c r="P22" s="10">
        <v>34</v>
      </c>
      <c r="Q22" s="10">
        <v>36</v>
      </c>
      <c r="R22" s="10">
        <v>0</v>
      </c>
      <c r="S22" s="10">
        <v>0</v>
      </c>
      <c r="T22" s="38">
        <v>0</v>
      </c>
      <c r="U22" s="38">
        <v>0</v>
      </c>
      <c r="V22" s="38"/>
      <c r="W22" s="57"/>
    </row>
    <row r="23" spans="1:23" ht="21" customHeight="1">
      <c r="A23" s="69" t="s">
        <v>143</v>
      </c>
      <c r="B23" s="5" t="s">
        <v>144</v>
      </c>
      <c r="C23" s="44"/>
      <c r="D23" s="44" t="s">
        <v>130</v>
      </c>
      <c r="E23" s="44"/>
      <c r="F23" s="44"/>
      <c r="G23" s="44"/>
      <c r="H23" s="44"/>
      <c r="I23" s="44"/>
      <c r="J23" s="12"/>
      <c r="K23" s="71">
        <f t="shared" si="4"/>
        <v>123</v>
      </c>
      <c r="L23" s="71">
        <f t="shared" si="5"/>
        <v>41</v>
      </c>
      <c r="M23" s="70">
        <f t="shared" si="6"/>
        <v>82</v>
      </c>
      <c r="N23" s="72">
        <v>40</v>
      </c>
      <c r="O23" s="10"/>
      <c r="P23" s="10">
        <v>40</v>
      </c>
      <c r="Q23" s="10">
        <v>42</v>
      </c>
      <c r="R23" s="10">
        <v>0</v>
      </c>
      <c r="S23" s="10">
        <v>0</v>
      </c>
      <c r="T23" s="38">
        <v>0</v>
      </c>
      <c r="U23" s="38">
        <v>0</v>
      </c>
      <c r="V23" s="38"/>
      <c r="W23" s="57"/>
    </row>
    <row r="24" spans="1:23" ht="18" customHeight="1">
      <c r="A24" s="69" t="s">
        <v>145</v>
      </c>
      <c r="B24" s="76" t="s">
        <v>26</v>
      </c>
      <c r="C24" s="61"/>
      <c r="D24" s="99" t="s">
        <v>33</v>
      </c>
      <c r="E24" s="61"/>
      <c r="F24" s="61"/>
      <c r="G24" s="61"/>
      <c r="H24" s="61"/>
      <c r="I24" s="61"/>
      <c r="J24" s="12"/>
      <c r="K24" s="71">
        <f t="shared" si="4"/>
        <v>151.5</v>
      </c>
      <c r="L24" s="71">
        <f t="shared" si="5"/>
        <v>50.5</v>
      </c>
      <c r="M24" s="70">
        <f t="shared" si="6"/>
        <v>101</v>
      </c>
      <c r="N24" s="72">
        <v>62</v>
      </c>
      <c r="O24" s="10"/>
      <c r="P24" s="10">
        <v>48</v>
      </c>
      <c r="Q24" s="10">
        <v>53</v>
      </c>
      <c r="R24" s="10"/>
      <c r="S24" s="10"/>
      <c r="T24" s="38"/>
      <c r="U24" s="38"/>
      <c r="V24" s="38"/>
      <c r="W24" s="57"/>
    </row>
    <row r="25" spans="1:23" ht="18" customHeight="1">
      <c r="A25" s="69" t="s">
        <v>149</v>
      </c>
      <c r="B25" s="10" t="s">
        <v>153</v>
      </c>
      <c r="C25" s="12"/>
      <c r="D25" s="100"/>
      <c r="E25" s="12"/>
      <c r="F25" s="12"/>
      <c r="G25" s="12"/>
      <c r="H25" s="12"/>
      <c r="I25" s="12"/>
      <c r="J25" s="12"/>
      <c r="K25" s="71">
        <f t="shared" si="4"/>
        <v>54</v>
      </c>
      <c r="L25" s="71">
        <f t="shared" si="5"/>
        <v>18</v>
      </c>
      <c r="M25" s="70">
        <f t="shared" si="6"/>
        <v>36</v>
      </c>
      <c r="N25" s="72"/>
      <c r="O25" s="10"/>
      <c r="P25" s="10"/>
      <c r="Q25" s="10">
        <v>36</v>
      </c>
      <c r="R25" s="10"/>
      <c r="S25" s="10"/>
      <c r="T25" s="38"/>
      <c r="U25" s="38"/>
      <c r="V25" s="38"/>
      <c r="W25" s="57"/>
    </row>
    <row r="26" spans="1:23" ht="19.5" customHeight="1">
      <c r="A26" s="69" t="s">
        <v>146</v>
      </c>
      <c r="B26" s="76" t="s">
        <v>21</v>
      </c>
      <c r="C26" s="44"/>
      <c r="D26" s="44" t="s">
        <v>130</v>
      </c>
      <c r="E26" s="44"/>
      <c r="F26" s="44"/>
      <c r="G26" s="44"/>
      <c r="H26" s="44"/>
      <c r="I26" s="44"/>
      <c r="J26" s="12"/>
      <c r="K26" s="71">
        <f t="shared" si="4"/>
        <v>108</v>
      </c>
      <c r="L26" s="71">
        <f t="shared" si="5"/>
        <v>36</v>
      </c>
      <c r="M26" s="70">
        <f t="shared" si="6"/>
        <v>72</v>
      </c>
      <c r="N26" s="72">
        <v>30</v>
      </c>
      <c r="O26" s="10"/>
      <c r="P26" s="10">
        <v>32</v>
      </c>
      <c r="Q26" s="10">
        <v>40</v>
      </c>
      <c r="R26" s="10"/>
      <c r="S26" s="10"/>
      <c r="T26" s="38">
        <v>0</v>
      </c>
      <c r="U26" s="38">
        <v>0</v>
      </c>
      <c r="V26" s="38"/>
      <c r="W26" s="57"/>
    </row>
    <row r="27" spans="1:23" ht="16.5" customHeight="1">
      <c r="A27" s="69" t="s">
        <v>180</v>
      </c>
      <c r="B27" s="76" t="s">
        <v>181</v>
      </c>
      <c r="C27" s="44"/>
      <c r="D27" s="44" t="s">
        <v>33</v>
      </c>
      <c r="E27" s="44"/>
      <c r="F27" s="44"/>
      <c r="G27" s="44"/>
      <c r="H27" s="44"/>
      <c r="I27" s="44"/>
      <c r="J27" s="12"/>
      <c r="K27" s="71">
        <f t="shared" si="4"/>
        <v>129</v>
      </c>
      <c r="L27" s="71">
        <f t="shared" si="5"/>
        <v>43</v>
      </c>
      <c r="M27" s="70">
        <f t="shared" si="6"/>
        <v>86</v>
      </c>
      <c r="N27" s="72">
        <v>8</v>
      </c>
      <c r="O27" s="10"/>
      <c r="P27" s="18">
        <v>51</v>
      </c>
      <c r="Q27" s="10">
        <v>35</v>
      </c>
      <c r="R27" s="10"/>
      <c r="S27" s="10"/>
      <c r="T27" s="38">
        <v>0</v>
      </c>
      <c r="U27" s="38">
        <v>0</v>
      </c>
      <c r="V27" s="38"/>
      <c r="W27" s="57"/>
    </row>
    <row r="28" spans="1:23" ht="15">
      <c r="A28" s="69" t="s">
        <v>182</v>
      </c>
      <c r="B28" s="76" t="s">
        <v>22</v>
      </c>
      <c r="C28" s="44" t="s">
        <v>33</v>
      </c>
      <c r="D28" s="44"/>
      <c r="E28" s="44"/>
      <c r="F28" s="44"/>
      <c r="G28" s="44"/>
      <c r="H28" s="44"/>
      <c r="I28" s="44"/>
      <c r="J28" s="12"/>
      <c r="K28" s="71">
        <f t="shared" si="4"/>
        <v>54</v>
      </c>
      <c r="L28" s="71">
        <f t="shared" si="5"/>
        <v>18</v>
      </c>
      <c r="M28" s="70">
        <f t="shared" si="6"/>
        <v>36</v>
      </c>
      <c r="N28" s="72">
        <v>10</v>
      </c>
      <c r="O28" s="10"/>
      <c r="P28" s="10">
        <v>36</v>
      </c>
      <c r="Q28" s="10"/>
      <c r="R28" s="38"/>
      <c r="S28" s="38"/>
      <c r="T28" s="38">
        <v>0</v>
      </c>
      <c r="U28" s="38">
        <v>0</v>
      </c>
      <c r="V28" s="38"/>
      <c r="W28" s="57">
        <v>0</v>
      </c>
    </row>
    <row r="29" spans="1:23" ht="18" customHeight="1">
      <c r="A29" s="69" t="s">
        <v>147</v>
      </c>
      <c r="B29" s="10" t="s">
        <v>148</v>
      </c>
      <c r="C29" s="12" t="s">
        <v>33</v>
      </c>
      <c r="D29" s="12"/>
      <c r="E29" s="12"/>
      <c r="F29" s="12"/>
      <c r="G29" s="12"/>
      <c r="H29" s="12"/>
      <c r="I29" s="12"/>
      <c r="J29" s="12"/>
      <c r="K29" s="71">
        <f t="shared" si="4"/>
        <v>54</v>
      </c>
      <c r="L29" s="71">
        <f t="shared" si="5"/>
        <v>18</v>
      </c>
      <c r="M29" s="70">
        <f t="shared" si="6"/>
        <v>36</v>
      </c>
      <c r="N29" s="72">
        <v>8</v>
      </c>
      <c r="O29" s="10"/>
      <c r="P29" s="10">
        <v>36</v>
      </c>
      <c r="Q29" s="10"/>
      <c r="R29" s="10"/>
      <c r="S29" s="10"/>
      <c r="T29" s="38"/>
      <c r="U29" s="38"/>
      <c r="V29" s="38"/>
      <c r="W29" s="57"/>
    </row>
    <row r="30" spans="1:23" s="14" customFormat="1" ht="15.75" customHeight="1">
      <c r="A30" s="69" t="s">
        <v>192</v>
      </c>
      <c r="B30" s="10" t="s">
        <v>150</v>
      </c>
      <c r="C30" s="12"/>
      <c r="D30" s="12" t="s">
        <v>33</v>
      </c>
      <c r="E30" s="12"/>
      <c r="F30" s="12"/>
      <c r="G30" s="12"/>
      <c r="H30" s="12"/>
      <c r="I30" s="12"/>
      <c r="J30" s="12"/>
      <c r="K30" s="71">
        <f t="shared" si="4"/>
        <v>54</v>
      </c>
      <c r="L30" s="71">
        <f t="shared" si="5"/>
        <v>18</v>
      </c>
      <c r="M30" s="70">
        <f t="shared" si="6"/>
        <v>36</v>
      </c>
      <c r="N30" s="72"/>
      <c r="O30" s="10"/>
      <c r="P30" s="10"/>
      <c r="Q30" s="10">
        <v>36</v>
      </c>
      <c r="R30" s="10"/>
      <c r="S30" s="10"/>
      <c r="T30" s="38"/>
      <c r="U30" s="38"/>
      <c r="V30" s="38"/>
      <c r="W30" s="57"/>
    </row>
    <row r="31" spans="1:23" s="14" customFormat="1" ht="29.25" customHeight="1">
      <c r="A31" s="9" t="s">
        <v>151</v>
      </c>
      <c r="B31" s="9" t="s">
        <v>152</v>
      </c>
      <c r="C31" s="12"/>
      <c r="D31" s="12"/>
      <c r="E31" s="12"/>
      <c r="F31" s="12"/>
      <c r="G31" s="12"/>
      <c r="H31" s="12"/>
      <c r="I31" s="12"/>
      <c r="J31" s="12"/>
      <c r="K31" s="26">
        <f>M31*1.5</f>
        <v>58.5</v>
      </c>
      <c r="L31" s="26">
        <v>20</v>
      </c>
      <c r="M31" s="9">
        <v>39</v>
      </c>
      <c r="N31" s="9">
        <f aca="true" t="shared" si="7" ref="N31:W31">SUM(N32:N34)</f>
        <v>0</v>
      </c>
      <c r="O31" s="9">
        <f t="shared" si="7"/>
        <v>0</v>
      </c>
      <c r="P31" s="9">
        <f t="shared" si="7"/>
        <v>0</v>
      </c>
      <c r="Q31" s="9">
        <v>39</v>
      </c>
      <c r="R31" s="9">
        <f t="shared" si="7"/>
        <v>0</v>
      </c>
      <c r="S31" s="9">
        <f t="shared" si="7"/>
        <v>0</v>
      </c>
      <c r="T31" s="9">
        <f t="shared" si="7"/>
        <v>0</v>
      </c>
      <c r="U31" s="9">
        <f t="shared" si="7"/>
        <v>0</v>
      </c>
      <c r="V31" s="9">
        <f t="shared" si="7"/>
        <v>0</v>
      </c>
      <c r="W31" s="9">
        <f t="shared" si="7"/>
        <v>0</v>
      </c>
    </row>
    <row r="32" spans="1:23" s="14" customFormat="1" ht="15.75" customHeight="1">
      <c r="A32" s="10" t="s">
        <v>183</v>
      </c>
      <c r="B32" s="10" t="s">
        <v>193</v>
      </c>
      <c r="C32" s="12"/>
      <c r="D32" s="12" t="s">
        <v>33</v>
      </c>
      <c r="E32" s="12"/>
      <c r="F32" s="12"/>
      <c r="G32" s="12"/>
      <c r="H32" s="12"/>
      <c r="I32" s="12"/>
      <c r="J32" s="12"/>
      <c r="K32" s="18">
        <f>M32*1.5</f>
        <v>58.5</v>
      </c>
      <c r="L32" s="18">
        <f>M32/2</f>
        <v>19.5</v>
      </c>
      <c r="M32" s="10">
        <v>39</v>
      </c>
      <c r="N32" s="36"/>
      <c r="O32" s="10"/>
      <c r="P32" s="10"/>
      <c r="Q32" s="10">
        <v>39</v>
      </c>
      <c r="R32" s="10"/>
      <c r="S32" s="10"/>
      <c r="T32" s="38"/>
      <c r="U32" s="38"/>
      <c r="V32" s="38"/>
      <c r="W32" s="57"/>
    </row>
    <row r="33" spans="1:23" s="14" customFormat="1" ht="15.75" customHeight="1">
      <c r="A33" s="10" t="s">
        <v>184</v>
      </c>
      <c r="B33" s="10" t="s">
        <v>186</v>
      </c>
      <c r="C33" s="12"/>
      <c r="D33" s="12"/>
      <c r="E33" s="12"/>
      <c r="F33" s="12"/>
      <c r="G33" s="12"/>
      <c r="H33" s="12"/>
      <c r="I33" s="12"/>
      <c r="J33" s="12"/>
      <c r="K33" s="18"/>
      <c r="L33" s="18"/>
      <c r="M33" s="10"/>
      <c r="N33" s="36"/>
      <c r="O33" s="10"/>
      <c r="P33" s="10"/>
      <c r="Q33" s="10"/>
      <c r="R33" s="10"/>
      <c r="S33" s="10"/>
      <c r="T33" s="38"/>
      <c r="U33" s="38"/>
      <c r="V33" s="38"/>
      <c r="W33" s="57"/>
    </row>
    <row r="34" spans="1:23" s="14" customFormat="1" ht="15.75" customHeight="1">
      <c r="A34" s="10" t="s">
        <v>185</v>
      </c>
      <c r="B34" s="10" t="s">
        <v>154</v>
      </c>
      <c r="C34" s="12"/>
      <c r="D34" s="12"/>
      <c r="E34" s="12"/>
      <c r="F34" s="12"/>
      <c r="G34" s="12"/>
      <c r="H34" s="12"/>
      <c r="I34" s="12"/>
      <c r="J34" s="12"/>
      <c r="K34" s="18"/>
      <c r="L34" s="18"/>
      <c r="M34" s="10"/>
      <c r="N34" s="36"/>
      <c r="O34" s="10"/>
      <c r="P34" s="10"/>
      <c r="Q34" s="10"/>
      <c r="R34" s="10"/>
      <c r="S34" s="10"/>
      <c r="T34" s="38"/>
      <c r="U34" s="38"/>
      <c r="V34" s="38"/>
      <c r="W34" s="57"/>
    </row>
    <row r="35" spans="1:23" s="15" customFormat="1" ht="31.5" customHeight="1">
      <c r="A35" s="12" t="s">
        <v>64</v>
      </c>
      <c r="B35" s="24" t="s">
        <v>65</v>
      </c>
      <c r="C35" s="94" t="s">
        <v>170</v>
      </c>
      <c r="D35" s="95"/>
      <c r="E35" s="95"/>
      <c r="F35" s="95"/>
      <c r="G35" s="95"/>
      <c r="H35" s="95"/>
      <c r="I35" s="95"/>
      <c r="J35" s="96"/>
      <c r="K35" s="26">
        <f>K36+K42+K46</f>
        <v>5382</v>
      </c>
      <c r="L35" s="26">
        <f>L36+L42+L46</f>
        <v>1458</v>
      </c>
      <c r="M35" s="26">
        <f>M36+M42+M46</f>
        <v>3924</v>
      </c>
      <c r="N35" s="26">
        <f aca="true" t="shared" si="8" ref="N35:W35">N36+N42+N46</f>
        <v>1636</v>
      </c>
      <c r="O35" s="26">
        <f t="shared" si="8"/>
        <v>20</v>
      </c>
      <c r="P35" s="26">
        <f t="shared" si="8"/>
        <v>0</v>
      </c>
      <c r="Q35" s="26">
        <f t="shared" si="8"/>
        <v>0</v>
      </c>
      <c r="R35" s="26">
        <f t="shared" si="8"/>
        <v>612</v>
      </c>
      <c r="S35" s="26">
        <f t="shared" si="8"/>
        <v>828</v>
      </c>
      <c r="T35" s="26">
        <f t="shared" si="8"/>
        <v>612</v>
      </c>
      <c r="U35" s="26">
        <f t="shared" si="8"/>
        <v>792</v>
      </c>
      <c r="V35" s="26">
        <f t="shared" si="8"/>
        <v>612</v>
      </c>
      <c r="W35" s="26">
        <f t="shared" si="8"/>
        <v>468</v>
      </c>
    </row>
    <row r="36" spans="1:23" s="15" customFormat="1" ht="31.5" customHeight="1">
      <c r="A36" s="23" t="s">
        <v>66</v>
      </c>
      <c r="B36" s="24" t="s">
        <v>128</v>
      </c>
      <c r="C36" s="94" t="s">
        <v>164</v>
      </c>
      <c r="D36" s="95"/>
      <c r="E36" s="95"/>
      <c r="F36" s="95"/>
      <c r="G36" s="95"/>
      <c r="H36" s="95"/>
      <c r="I36" s="95"/>
      <c r="J36" s="96"/>
      <c r="K36" s="26">
        <f>SUM(K37:K41)</f>
        <v>726</v>
      </c>
      <c r="L36" s="26">
        <f>SUM(L37:L41)</f>
        <v>242</v>
      </c>
      <c r="M36" s="26">
        <f>SUM(M37:M41)</f>
        <v>484</v>
      </c>
      <c r="N36" s="26">
        <f>SUM(N37:N41)</f>
        <v>338</v>
      </c>
      <c r="O36" s="26">
        <f aca="true" t="shared" si="9" ref="O36:W36">SUM(O37:O41)</f>
        <v>0</v>
      </c>
      <c r="P36" s="26">
        <f t="shared" si="9"/>
        <v>0</v>
      </c>
      <c r="Q36" s="26">
        <f t="shared" si="9"/>
        <v>0</v>
      </c>
      <c r="R36" s="26">
        <f t="shared" si="9"/>
        <v>64</v>
      </c>
      <c r="S36" s="26">
        <f t="shared" si="9"/>
        <v>72</v>
      </c>
      <c r="T36" s="26">
        <f t="shared" si="9"/>
        <v>148</v>
      </c>
      <c r="U36" s="26">
        <f t="shared" si="9"/>
        <v>132</v>
      </c>
      <c r="V36" s="26">
        <f t="shared" si="9"/>
        <v>68</v>
      </c>
      <c r="W36" s="26">
        <f t="shared" si="9"/>
        <v>0</v>
      </c>
    </row>
    <row r="37" spans="1:23" ht="22.5" customHeight="1">
      <c r="A37" s="20" t="s">
        <v>67</v>
      </c>
      <c r="B37" s="21" t="s">
        <v>68</v>
      </c>
      <c r="C37" s="48"/>
      <c r="D37" s="48"/>
      <c r="E37" s="48"/>
      <c r="F37" s="48"/>
      <c r="G37" s="48" t="s">
        <v>33</v>
      </c>
      <c r="H37" s="48"/>
      <c r="I37" s="48"/>
      <c r="J37" s="12"/>
      <c r="K37" s="18">
        <f>SUM(L37:M37)</f>
        <v>72</v>
      </c>
      <c r="L37" s="18">
        <f>M37/2</f>
        <v>24</v>
      </c>
      <c r="M37" s="10">
        <f>SUM(P37:W37)</f>
        <v>48</v>
      </c>
      <c r="N37" s="10"/>
      <c r="O37" s="10"/>
      <c r="P37" s="10"/>
      <c r="Q37" s="10"/>
      <c r="R37" s="10"/>
      <c r="S37" s="10"/>
      <c r="T37" s="38">
        <v>48</v>
      </c>
      <c r="U37" s="38"/>
      <c r="V37" s="38"/>
      <c r="W37" s="57">
        <v>0</v>
      </c>
    </row>
    <row r="38" spans="1:23" ht="20.25" customHeight="1">
      <c r="A38" s="20" t="s">
        <v>69</v>
      </c>
      <c r="B38" s="21" t="s">
        <v>20</v>
      </c>
      <c r="C38" s="48"/>
      <c r="D38" s="48"/>
      <c r="E38" s="48"/>
      <c r="F38" s="48"/>
      <c r="G38" s="48" t="s">
        <v>33</v>
      </c>
      <c r="H38" s="48"/>
      <c r="I38" s="48"/>
      <c r="J38" s="12"/>
      <c r="K38" s="18">
        <f>SUM(L38:M38)</f>
        <v>72</v>
      </c>
      <c r="L38" s="18">
        <f>M38/2</f>
        <v>24</v>
      </c>
      <c r="M38" s="10">
        <f>SUM(P38:W38)</f>
        <v>48</v>
      </c>
      <c r="N38" s="10"/>
      <c r="O38" s="10"/>
      <c r="P38" s="10"/>
      <c r="Q38" s="10"/>
      <c r="R38" s="10"/>
      <c r="S38" s="38"/>
      <c r="T38" s="38">
        <v>48</v>
      </c>
      <c r="U38" s="38"/>
      <c r="V38" s="38"/>
      <c r="W38" s="57">
        <v>0</v>
      </c>
    </row>
    <row r="39" spans="1:23" ht="14.25" customHeight="1">
      <c r="A39" s="20" t="s">
        <v>70</v>
      </c>
      <c r="B39" s="21" t="s">
        <v>19</v>
      </c>
      <c r="C39" s="48"/>
      <c r="D39" s="48"/>
      <c r="E39" s="48"/>
      <c r="F39" s="48"/>
      <c r="G39" s="48"/>
      <c r="H39" s="48"/>
      <c r="I39" s="12" t="s">
        <v>33</v>
      </c>
      <c r="J39" s="12"/>
      <c r="K39" s="18">
        <f>SUM(L39:M39)</f>
        <v>243</v>
      </c>
      <c r="L39" s="18">
        <f>M39/2</f>
        <v>81</v>
      </c>
      <c r="M39" s="10">
        <f>SUM(P39:W39)</f>
        <v>162</v>
      </c>
      <c r="N39" s="10">
        <v>162</v>
      </c>
      <c r="O39" s="10"/>
      <c r="P39" s="10"/>
      <c r="Q39" s="10"/>
      <c r="R39" s="10">
        <v>32</v>
      </c>
      <c r="S39" s="10">
        <v>36</v>
      </c>
      <c r="T39" s="38">
        <v>26</v>
      </c>
      <c r="U39" s="38">
        <v>34</v>
      </c>
      <c r="V39" s="38">
        <v>34</v>
      </c>
      <c r="W39" s="57"/>
    </row>
    <row r="40" spans="1:23" ht="15">
      <c r="A40" s="20" t="s">
        <v>71</v>
      </c>
      <c r="B40" s="22" t="s">
        <v>36</v>
      </c>
      <c r="C40" s="47"/>
      <c r="D40" s="47"/>
      <c r="E40" s="47"/>
      <c r="F40" s="47" t="s">
        <v>131</v>
      </c>
      <c r="G40" s="47" t="s">
        <v>131</v>
      </c>
      <c r="H40" s="47" t="s">
        <v>131</v>
      </c>
      <c r="I40" s="12" t="s">
        <v>33</v>
      </c>
      <c r="J40" s="12"/>
      <c r="K40" s="18">
        <f>SUM(L40:M40)</f>
        <v>243</v>
      </c>
      <c r="L40" s="18">
        <f>M40/2</f>
        <v>81</v>
      </c>
      <c r="M40" s="10">
        <f>SUM(P40:W40)</f>
        <v>162</v>
      </c>
      <c r="N40" s="10">
        <v>160</v>
      </c>
      <c r="O40" s="10"/>
      <c r="P40" s="10"/>
      <c r="Q40" s="10"/>
      <c r="R40" s="10">
        <v>32</v>
      </c>
      <c r="S40" s="10">
        <v>36</v>
      </c>
      <c r="T40" s="38">
        <v>26</v>
      </c>
      <c r="U40" s="38">
        <v>34</v>
      </c>
      <c r="V40" s="38">
        <v>34</v>
      </c>
      <c r="W40" s="57"/>
    </row>
    <row r="41" spans="1:23" ht="15">
      <c r="A41" s="20" t="s">
        <v>119</v>
      </c>
      <c r="B41" s="22" t="s">
        <v>120</v>
      </c>
      <c r="C41" s="47"/>
      <c r="D41" s="47"/>
      <c r="E41" s="47"/>
      <c r="F41" s="47"/>
      <c r="G41" s="47"/>
      <c r="H41" s="47" t="s">
        <v>33</v>
      </c>
      <c r="I41" s="47"/>
      <c r="J41" s="12"/>
      <c r="K41" s="18">
        <f>SUM(L41:M41)</f>
        <v>96</v>
      </c>
      <c r="L41" s="18">
        <f>M41/2</f>
        <v>32</v>
      </c>
      <c r="M41" s="10">
        <f>SUM(P41:W41)</f>
        <v>64</v>
      </c>
      <c r="N41" s="10">
        <v>16</v>
      </c>
      <c r="O41" s="10"/>
      <c r="P41" s="10"/>
      <c r="Q41" s="10"/>
      <c r="R41" s="10"/>
      <c r="S41" s="10"/>
      <c r="T41" s="53"/>
      <c r="U41" s="38">
        <v>64</v>
      </c>
      <c r="V41" s="38"/>
      <c r="W41" s="57"/>
    </row>
    <row r="42" spans="1:23" s="15" customFormat="1" ht="37.5" customHeight="1">
      <c r="A42" s="23" t="s">
        <v>72</v>
      </c>
      <c r="B42" s="24" t="s">
        <v>129</v>
      </c>
      <c r="C42" s="94" t="s">
        <v>163</v>
      </c>
      <c r="D42" s="95"/>
      <c r="E42" s="95"/>
      <c r="F42" s="95"/>
      <c r="G42" s="95"/>
      <c r="H42" s="95"/>
      <c r="I42" s="95"/>
      <c r="J42" s="96"/>
      <c r="K42" s="26">
        <f>SUM(K43:K45)</f>
        <v>321</v>
      </c>
      <c r="L42" s="9">
        <f>SUM(L43:L45)</f>
        <v>107</v>
      </c>
      <c r="M42" s="9">
        <f>SUM(M43:M45)</f>
        <v>214</v>
      </c>
      <c r="N42" s="9">
        <f aca="true" t="shared" si="10" ref="N42:W42">SUM(N43:N45)</f>
        <v>104</v>
      </c>
      <c r="O42" s="9">
        <f t="shared" si="10"/>
        <v>0</v>
      </c>
      <c r="P42" s="9">
        <f t="shared" si="10"/>
        <v>0</v>
      </c>
      <c r="Q42" s="9">
        <f t="shared" si="10"/>
        <v>0</v>
      </c>
      <c r="R42" s="9">
        <f t="shared" si="10"/>
        <v>108</v>
      </c>
      <c r="S42" s="9">
        <f t="shared" si="10"/>
        <v>64</v>
      </c>
      <c r="T42" s="9">
        <f t="shared" si="10"/>
        <v>0</v>
      </c>
      <c r="U42" s="9">
        <f t="shared" si="10"/>
        <v>42</v>
      </c>
      <c r="V42" s="9">
        <f t="shared" si="10"/>
        <v>0</v>
      </c>
      <c r="W42" s="9">
        <f t="shared" si="10"/>
        <v>0</v>
      </c>
    </row>
    <row r="43" spans="1:23" ht="22.5" customHeight="1">
      <c r="A43" s="20" t="s">
        <v>73</v>
      </c>
      <c r="B43" s="21" t="s">
        <v>25</v>
      </c>
      <c r="C43" s="48"/>
      <c r="D43" s="48"/>
      <c r="E43" s="48" t="s">
        <v>33</v>
      </c>
      <c r="F43" s="48"/>
      <c r="G43" s="48"/>
      <c r="H43" s="48"/>
      <c r="I43" s="48"/>
      <c r="J43" s="6"/>
      <c r="K43" s="18">
        <f>SUM(L43:M43)</f>
        <v>84</v>
      </c>
      <c r="L43" s="18">
        <f>SUM(M43/2)</f>
        <v>28</v>
      </c>
      <c r="M43" s="10">
        <f>SUM(P43:W43)</f>
        <v>56</v>
      </c>
      <c r="N43" s="10">
        <v>28</v>
      </c>
      <c r="O43" s="10"/>
      <c r="P43" s="10"/>
      <c r="Q43" s="10"/>
      <c r="R43" s="10">
        <v>56</v>
      </c>
      <c r="S43" s="10"/>
      <c r="T43" s="53"/>
      <c r="U43" s="38"/>
      <c r="V43" s="38"/>
      <c r="W43" s="57">
        <v>0</v>
      </c>
    </row>
    <row r="44" spans="1:23" ht="33.75" customHeight="1">
      <c r="A44" s="20" t="s">
        <v>74</v>
      </c>
      <c r="B44" s="21" t="s">
        <v>27</v>
      </c>
      <c r="C44" s="48"/>
      <c r="D44" s="48"/>
      <c r="E44" s="48"/>
      <c r="F44" s="48"/>
      <c r="G44" s="48"/>
      <c r="H44" s="48" t="s">
        <v>33</v>
      </c>
      <c r="I44" s="48"/>
      <c r="J44" s="6"/>
      <c r="K44" s="18">
        <f>SUM(L44:M44)</f>
        <v>63</v>
      </c>
      <c r="L44" s="18">
        <f>SUM(M44/2)</f>
        <v>21</v>
      </c>
      <c r="M44" s="10">
        <f>SUM(P44:W44)</f>
        <v>42</v>
      </c>
      <c r="N44" s="10">
        <v>6</v>
      </c>
      <c r="O44" s="10"/>
      <c r="P44" s="10"/>
      <c r="Q44" s="10"/>
      <c r="R44" s="10"/>
      <c r="S44" s="10"/>
      <c r="T44" s="38"/>
      <c r="U44" s="38">
        <v>42</v>
      </c>
      <c r="V44" s="38"/>
      <c r="W44" s="57">
        <v>0</v>
      </c>
    </row>
    <row r="45" spans="1:23" ht="18" customHeight="1">
      <c r="A45" s="20" t="s">
        <v>75</v>
      </c>
      <c r="B45" s="21" t="s">
        <v>21</v>
      </c>
      <c r="C45" s="48"/>
      <c r="D45" s="48"/>
      <c r="E45" s="48"/>
      <c r="F45" s="48" t="s">
        <v>130</v>
      </c>
      <c r="G45" s="48"/>
      <c r="H45" s="48"/>
      <c r="I45" s="48"/>
      <c r="J45" s="6"/>
      <c r="K45" s="18">
        <f>SUM(L45:M45)</f>
        <v>174</v>
      </c>
      <c r="L45" s="18">
        <f>SUM(M45/2)</f>
        <v>58</v>
      </c>
      <c r="M45" s="10">
        <f>SUM(P45:W45)</f>
        <v>116</v>
      </c>
      <c r="N45" s="10">
        <v>70</v>
      </c>
      <c r="O45" s="10"/>
      <c r="P45" s="10"/>
      <c r="Q45" s="10"/>
      <c r="R45" s="10">
        <v>52</v>
      </c>
      <c r="S45" s="10">
        <v>64</v>
      </c>
      <c r="T45" s="38">
        <v>0</v>
      </c>
      <c r="U45" s="38"/>
      <c r="V45" s="38"/>
      <c r="W45" s="57">
        <v>0</v>
      </c>
    </row>
    <row r="46" spans="1:23" s="15" customFormat="1" ht="15">
      <c r="A46" s="9" t="s">
        <v>58</v>
      </c>
      <c r="B46" s="7" t="s">
        <v>59</v>
      </c>
      <c r="C46" s="94" t="s">
        <v>169</v>
      </c>
      <c r="D46" s="95"/>
      <c r="E46" s="95"/>
      <c r="F46" s="95"/>
      <c r="G46" s="95"/>
      <c r="H46" s="95"/>
      <c r="I46" s="95"/>
      <c r="J46" s="96"/>
      <c r="K46" s="26">
        <f aca="true" t="shared" si="11" ref="K46:W46">K47+K58</f>
        <v>4335</v>
      </c>
      <c r="L46" s="26">
        <f t="shared" si="11"/>
        <v>1109</v>
      </c>
      <c r="M46" s="9">
        <f t="shared" si="11"/>
        <v>3226</v>
      </c>
      <c r="N46" s="9">
        <f t="shared" si="11"/>
        <v>1194</v>
      </c>
      <c r="O46" s="9">
        <f t="shared" si="11"/>
        <v>20</v>
      </c>
      <c r="P46" s="9">
        <f t="shared" si="11"/>
        <v>0</v>
      </c>
      <c r="Q46" s="9">
        <f t="shared" si="11"/>
        <v>0</v>
      </c>
      <c r="R46" s="9">
        <f t="shared" si="11"/>
        <v>440</v>
      </c>
      <c r="S46" s="9">
        <f t="shared" si="11"/>
        <v>692</v>
      </c>
      <c r="T46" s="9">
        <f t="shared" si="11"/>
        <v>464</v>
      </c>
      <c r="U46" s="9">
        <f t="shared" si="11"/>
        <v>618</v>
      </c>
      <c r="V46" s="9">
        <f t="shared" si="11"/>
        <v>544</v>
      </c>
      <c r="W46" s="9">
        <f t="shared" si="11"/>
        <v>468</v>
      </c>
    </row>
    <row r="47" spans="1:23" s="15" customFormat="1" ht="16.5">
      <c r="A47" s="23" t="s">
        <v>76</v>
      </c>
      <c r="B47" s="24" t="s">
        <v>77</v>
      </c>
      <c r="C47" s="94" t="s">
        <v>162</v>
      </c>
      <c r="D47" s="95"/>
      <c r="E47" s="95"/>
      <c r="F47" s="95"/>
      <c r="G47" s="95"/>
      <c r="H47" s="95"/>
      <c r="I47" s="95"/>
      <c r="J47" s="96"/>
      <c r="K47" s="26">
        <f>SUM(K48:K57)</f>
        <v>1000.5</v>
      </c>
      <c r="L47" s="26">
        <f>SUM(L48:L57)</f>
        <v>333.5</v>
      </c>
      <c r="M47" s="9">
        <f>SUM(M48:M57)</f>
        <v>667</v>
      </c>
      <c r="N47" s="9">
        <f aca="true" t="shared" si="12" ref="N47:W47">SUM(N48:N57)</f>
        <v>244</v>
      </c>
      <c r="O47" s="9">
        <f t="shared" si="12"/>
        <v>0</v>
      </c>
      <c r="P47" s="9">
        <f t="shared" si="12"/>
        <v>0</v>
      </c>
      <c r="Q47" s="9">
        <f t="shared" si="12"/>
        <v>0</v>
      </c>
      <c r="R47" s="9">
        <f t="shared" si="12"/>
        <v>0</v>
      </c>
      <c r="S47" s="9">
        <f t="shared" si="12"/>
        <v>142</v>
      </c>
      <c r="T47" s="9">
        <f t="shared" si="12"/>
        <v>168</v>
      </c>
      <c r="U47" s="9">
        <f t="shared" si="12"/>
        <v>122</v>
      </c>
      <c r="V47" s="9">
        <f t="shared" si="12"/>
        <v>68</v>
      </c>
      <c r="W47" s="9">
        <f t="shared" si="12"/>
        <v>167</v>
      </c>
    </row>
    <row r="48" spans="1:23" s="15" customFormat="1" ht="30.75">
      <c r="A48" s="20" t="s">
        <v>47</v>
      </c>
      <c r="B48" s="21" t="s">
        <v>78</v>
      </c>
      <c r="C48" s="48"/>
      <c r="D48" s="48"/>
      <c r="E48" s="48"/>
      <c r="F48" s="48"/>
      <c r="G48" s="48"/>
      <c r="H48" s="48" t="s">
        <v>130</v>
      </c>
      <c r="I48" s="48"/>
      <c r="J48" s="11"/>
      <c r="K48" s="10">
        <f>SUM(L48:M48)</f>
        <v>159</v>
      </c>
      <c r="L48" s="10">
        <f>M48/2</f>
        <v>53</v>
      </c>
      <c r="M48" s="10">
        <f>SUM(Q48:W48)</f>
        <v>106</v>
      </c>
      <c r="N48" s="10">
        <v>42</v>
      </c>
      <c r="O48" s="10"/>
      <c r="P48" s="38"/>
      <c r="Q48" s="10"/>
      <c r="R48" s="10"/>
      <c r="S48" s="38"/>
      <c r="T48" s="38">
        <v>52</v>
      </c>
      <c r="U48" s="38">
        <v>54</v>
      </c>
      <c r="V48" s="53"/>
      <c r="W48" s="53"/>
    </row>
    <row r="49" spans="1:23" s="15" customFormat="1" ht="15">
      <c r="A49" s="20" t="s">
        <v>48</v>
      </c>
      <c r="B49" s="21" t="s">
        <v>79</v>
      </c>
      <c r="C49" s="48"/>
      <c r="D49" s="48"/>
      <c r="E49" s="48" t="s">
        <v>33</v>
      </c>
      <c r="F49" s="48"/>
      <c r="G49" s="48"/>
      <c r="H49" s="48"/>
      <c r="I49" s="48"/>
      <c r="J49" s="11"/>
      <c r="K49" s="10">
        <f aca="true" t="shared" si="13" ref="K49:K57">SUM(L49:M49)</f>
        <v>84</v>
      </c>
      <c r="L49" s="10">
        <f aca="true" t="shared" si="14" ref="L49:L57">M49/2</f>
        <v>28</v>
      </c>
      <c r="M49" s="10">
        <f aca="true" t="shared" si="15" ref="M49:M57">SUM(Q49:W49)</f>
        <v>56</v>
      </c>
      <c r="N49" s="10">
        <v>10</v>
      </c>
      <c r="O49" s="10"/>
      <c r="P49" s="10"/>
      <c r="Q49" s="10"/>
      <c r="R49" s="36"/>
      <c r="S49" s="10">
        <v>56</v>
      </c>
      <c r="T49" s="38"/>
      <c r="U49" s="53"/>
      <c r="V49" s="53"/>
      <c r="W49" s="53"/>
    </row>
    <row r="50" spans="1:23" s="15" customFormat="1" ht="30.75">
      <c r="A50" s="20" t="s">
        <v>49</v>
      </c>
      <c r="B50" s="21" t="s">
        <v>80</v>
      </c>
      <c r="C50" s="48"/>
      <c r="D50" s="48"/>
      <c r="E50" s="48" t="s">
        <v>33</v>
      </c>
      <c r="F50" s="48"/>
      <c r="G50" s="48"/>
      <c r="H50" s="48"/>
      <c r="I50" s="48"/>
      <c r="J50" s="11"/>
      <c r="K50" s="10">
        <f t="shared" si="13"/>
        <v>66</v>
      </c>
      <c r="L50" s="10">
        <f t="shared" si="14"/>
        <v>22</v>
      </c>
      <c r="M50" s="10">
        <f t="shared" si="15"/>
        <v>44</v>
      </c>
      <c r="N50" s="10">
        <v>10</v>
      </c>
      <c r="O50" s="10"/>
      <c r="P50" s="10"/>
      <c r="Q50" s="10"/>
      <c r="R50" s="10"/>
      <c r="S50" s="10">
        <v>44</v>
      </c>
      <c r="T50" s="38"/>
      <c r="U50" s="53"/>
      <c r="V50" s="53"/>
      <c r="W50" s="53"/>
    </row>
    <row r="51" spans="1:23" s="15" customFormat="1" ht="30.75">
      <c r="A51" s="20" t="s">
        <v>50</v>
      </c>
      <c r="B51" s="21" t="s">
        <v>81</v>
      </c>
      <c r="C51" s="21"/>
      <c r="D51" s="21"/>
      <c r="E51" s="21"/>
      <c r="F51" s="21"/>
      <c r="G51" s="21" t="s">
        <v>33</v>
      </c>
      <c r="H51" s="21"/>
      <c r="I51" s="21"/>
      <c r="J51" s="11"/>
      <c r="K51" s="10">
        <f t="shared" si="13"/>
        <v>90</v>
      </c>
      <c r="L51" s="10">
        <f t="shared" si="14"/>
        <v>30</v>
      </c>
      <c r="M51" s="10">
        <f t="shared" si="15"/>
        <v>60</v>
      </c>
      <c r="N51" s="10">
        <v>48</v>
      </c>
      <c r="O51" s="10"/>
      <c r="P51" s="10"/>
      <c r="Q51" s="10"/>
      <c r="R51" s="10"/>
      <c r="S51" s="10"/>
      <c r="T51" s="38">
        <v>60</v>
      </c>
      <c r="U51" s="53"/>
      <c r="V51" s="38"/>
      <c r="W51" s="53"/>
    </row>
    <row r="52" spans="1:23" s="15" customFormat="1" ht="22.5" customHeight="1">
      <c r="A52" s="20" t="s">
        <v>51</v>
      </c>
      <c r="B52" s="21" t="s">
        <v>187</v>
      </c>
      <c r="C52" s="21"/>
      <c r="D52" s="21"/>
      <c r="E52" s="21"/>
      <c r="F52" s="21"/>
      <c r="G52" s="21"/>
      <c r="H52" s="21"/>
      <c r="I52" s="21"/>
      <c r="J52" s="11" t="s">
        <v>33</v>
      </c>
      <c r="K52" s="18">
        <f t="shared" si="13"/>
        <v>115.5</v>
      </c>
      <c r="L52" s="18">
        <f t="shared" si="14"/>
        <v>38.5</v>
      </c>
      <c r="M52" s="10">
        <f t="shared" si="15"/>
        <v>77</v>
      </c>
      <c r="N52" s="10">
        <v>10</v>
      </c>
      <c r="O52" s="10"/>
      <c r="P52" s="10"/>
      <c r="Q52" s="10"/>
      <c r="R52" s="10"/>
      <c r="S52" s="10"/>
      <c r="T52" s="38"/>
      <c r="U52" s="38"/>
      <c r="V52" s="38"/>
      <c r="W52" s="38">
        <v>77</v>
      </c>
    </row>
    <row r="53" spans="1:23" s="15" customFormat="1" ht="30.75">
      <c r="A53" s="20" t="s">
        <v>52</v>
      </c>
      <c r="B53" s="21" t="s">
        <v>82</v>
      </c>
      <c r="C53" s="21"/>
      <c r="D53" s="21"/>
      <c r="E53" s="21"/>
      <c r="F53" s="21"/>
      <c r="G53" s="21"/>
      <c r="H53" s="21"/>
      <c r="I53" s="21" t="s">
        <v>33</v>
      </c>
      <c r="J53" s="11"/>
      <c r="K53" s="10">
        <f t="shared" si="13"/>
        <v>102</v>
      </c>
      <c r="L53" s="10">
        <f t="shared" si="14"/>
        <v>34</v>
      </c>
      <c r="M53" s="10">
        <f t="shared" si="15"/>
        <v>68</v>
      </c>
      <c r="N53" s="10">
        <v>10</v>
      </c>
      <c r="O53" s="10"/>
      <c r="P53" s="10"/>
      <c r="Q53" s="10"/>
      <c r="R53" s="10"/>
      <c r="S53" s="10"/>
      <c r="T53" s="38"/>
      <c r="U53" s="38"/>
      <c r="V53" s="38">
        <v>68</v>
      </c>
      <c r="W53" s="38"/>
    </row>
    <row r="54" spans="1:23" s="15" customFormat="1" ht="30.75">
      <c r="A54" s="20" t="s">
        <v>53</v>
      </c>
      <c r="B54" s="21" t="s">
        <v>83</v>
      </c>
      <c r="C54" s="21"/>
      <c r="D54" s="21"/>
      <c r="E54" s="21"/>
      <c r="F54" s="21"/>
      <c r="G54" s="21"/>
      <c r="H54" s="21"/>
      <c r="I54" s="21"/>
      <c r="J54" s="11" t="s">
        <v>33</v>
      </c>
      <c r="K54" s="10">
        <f t="shared" si="13"/>
        <v>135</v>
      </c>
      <c r="L54" s="10">
        <f t="shared" si="14"/>
        <v>45</v>
      </c>
      <c r="M54" s="10">
        <f t="shared" si="15"/>
        <v>90</v>
      </c>
      <c r="N54" s="10">
        <v>40</v>
      </c>
      <c r="O54" s="10"/>
      <c r="P54" s="10"/>
      <c r="Q54" s="10"/>
      <c r="R54" s="10"/>
      <c r="S54" s="10"/>
      <c r="T54" s="38"/>
      <c r="U54" s="38"/>
      <c r="V54" s="38"/>
      <c r="W54" s="38">
        <v>90</v>
      </c>
    </row>
    <row r="55" spans="1:23" s="15" customFormat="1" ht="15">
      <c r="A55" s="20" t="s">
        <v>54</v>
      </c>
      <c r="B55" s="21" t="s">
        <v>84</v>
      </c>
      <c r="C55" s="21"/>
      <c r="D55" s="21"/>
      <c r="E55" s="21"/>
      <c r="F55" s="21" t="s">
        <v>33</v>
      </c>
      <c r="G55" s="21"/>
      <c r="H55" s="21"/>
      <c r="I55" s="21"/>
      <c r="J55" s="11"/>
      <c r="K55" s="10">
        <f t="shared" si="13"/>
        <v>63</v>
      </c>
      <c r="L55" s="10">
        <f t="shared" si="14"/>
        <v>21</v>
      </c>
      <c r="M55" s="10">
        <f t="shared" si="15"/>
        <v>42</v>
      </c>
      <c r="N55" s="10">
        <v>8</v>
      </c>
      <c r="O55" s="10"/>
      <c r="P55" s="10"/>
      <c r="Q55" s="10"/>
      <c r="R55" s="10"/>
      <c r="S55" s="10">
        <v>42</v>
      </c>
      <c r="T55" s="38"/>
      <c r="U55" s="38"/>
      <c r="V55" s="38"/>
      <c r="W55" s="38"/>
    </row>
    <row r="56" spans="1:23" s="15" customFormat="1" ht="15">
      <c r="A56" s="20" t="s">
        <v>55</v>
      </c>
      <c r="B56" s="22" t="s">
        <v>28</v>
      </c>
      <c r="C56" s="39"/>
      <c r="D56" s="39"/>
      <c r="E56" s="39"/>
      <c r="F56" s="39"/>
      <c r="G56" s="39"/>
      <c r="H56" s="39" t="s">
        <v>33</v>
      </c>
      <c r="I56" s="39"/>
      <c r="J56" s="25"/>
      <c r="K56" s="10">
        <f t="shared" si="13"/>
        <v>102</v>
      </c>
      <c r="L56" s="10">
        <f t="shared" si="14"/>
        <v>34</v>
      </c>
      <c r="M56" s="10">
        <f t="shared" si="15"/>
        <v>68</v>
      </c>
      <c r="N56" s="10">
        <v>48</v>
      </c>
      <c r="O56" s="10"/>
      <c r="P56" s="10"/>
      <c r="Q56" s="10"/>
      <c r="R56" s="10"/>
      <c r="S56" s="10"/>
      <c r="T56" s="38">
        <f>SUM(P56:S56)</f>
        <v>0</v>
      </c>
      <c r="U56" s="38">
        <v>68</v>
      </c>
      <c r="V56" s="38"/>
      <c r="W56" s="38"/>
    </row>
    <row r="57" spans="1:23" s="15" customFormat="1" ht="30.75">
      <c r="A57" s="20" t="s">
        <v>190</v>
      </c>
      <c r="B57" s="22" t="s">
        <v>191</v>
      </c>
      <c r="C57" s="22"/>
      <c r="D57" s="22"/>
      <c r="E57" s="22"/>
      <c r="F57" s="22"/>
      <c r="G57" s="22" t="s">
        <v>33</v>
      </c>
      <c r="H57" s="22"/>
      <c r="I57" s="22"/>
      <c r="J57" s="80"/>
      <c r="K57" s="10">
        <f t="shared" si="13"/>
        <v>84</v>
      </c>
      <c r="L57" s="10">
        <f t="shared" si="14"/>
        <v>28</v>
      </c>
      <c r="M57" s="10">
        <f t="shared" si="15"/>
        <v>56</v>
      </c>
      <c r="N57" s="10">
        <v>18</v>
      </c>
      <c r="O57" s="10"/>
      <c r="P57" s="10"/>
      <c r="Q57" s="10"/>
      <c r="R57" s="10"/>
      <c r="S57" s="10"/>
      <c r="T57" s="38">
        <v>56</v>
      </c>
      <c r="U57" s="38"/>
      <c r="V57" s="38"/>
      <c r="W57" s="38"/>
    </row>
    <row r="58" spans="1:23" s="14" customFormat="1" ht="23.25" customHeight="1">
      <c r="A58" s="23" t="s">
        <v>155</v>
      </c>
      <c r="B58" s="24" t="s">
        <v>85</v>
      </c>
      <c r="C58" s="94" t="s">
        <v>168</v>
      </c>
      <c r="D58" s="95"/>
      <c r="E58" s="95"/>
      <c r="F58" s="95"/>
      <c r="G58" s="95"/>
      <c r="H58" s="95"/>
      <c r="I58" s="95"/>
      <c r="J58" s="96"/>
      <c r="K58" s="26">
        <f>K59+K63+K67+K71+K75+K79+K83</f>
        <v>3334.5</v>
      </c>
      <c r="L58" s="26">
        <f>L59+L63+L67+L71+L75+L79+L83</f>
        <v>775.5</v>
      </c>
      <c r="M58" s="9">
        <f>M59+M63+M67+M71+M75+M79+M83</f>
        <v>2559</v>
      </c>
      <c r="N58" s="9">
        <f aca="true" t="shared" si="16" ref="N58:W58">N59+N63+N67+N71+N75+N79+N83</f>
        <v>950</v>
      </c>
      <c r="O58" s="9">
        <f t="shared" si="16"/>
        <v>20</v>
      </c>
      <c r="P58" s="9">
        <f t="shared" si="16"/>
        <v>0</v>
      </c>
      <c r="Q58" s="9">
        <f t="shared" si="16"/>
        <v>0</v>
      </c>
      <c r="R58" s="9">
        <f t="shared" si="16"/>
        <v>440</v>
      </c>
      <c r="S58" s="9">
        <f t="shared" si="16"/>
        <v>550</v>
      </c>
      <c r="T58" s="9">
        <f t="shared" si="16"/>
        <v>296</v>
      </c>
      <c r="U58" s="9">
        <f t="shared" si="16"/>
        <v>496</v>
      </c>
      <c r="V58" s="9">
        <f t="shared" si="16"/>
        <v>476</v>
      </c>
      <c r="W58" s="9">
        <f t="shared" si="16"/>
        <v>301</v>
      </c>
    </row>
    <row r="59" spans="1:23" s="14" customFormat="1" ht="51.75" customHeight="1">
      <c r="A59" s="23" t="s">
        <v>29</v>
      </c>
      <c r="B59" s="35" t="s">
        <v>188</v>
      </c>
      <c r="C59" s="40"/>
      <c r="D59" s="39"/>
      <c r="E59" s="40"/>
      <c r="F59" s="143" t="s">
        <v>63</v>
      </c>
      <c r="G59" s="40"/>
      <c r="H59" s="40"/>
      <c r="I59" s="40"/>
      <c r="J59" s="27"/>
      <c r="K59" s="9">
        <f>SUM(K60:K62)</f>
        <v>354</v>
      </c>
      <c r="L59" s="9">
        <f>SUM(L60:L62)</f>
        <v>82</v>
      </c>
      <c r="M59" s="9">
        <f>SUM(M60:M62)</f>
        <v>272</v>
      </c>
      <c r="N59" s="9">
        <f aca="true" t="shared" si="17" ref="N59:W59">SUM(N60:N62)</f>
        <v>106</v>
      </c>
      <c r="O59" s="9">
        <f t="shared" si="17"/>
        <v>0</v>
      </c>
      <c r="P59" s="9">
        <f t="shared" si="17"/>
        <v>0</v>
      </c>
      <c r="Q59" s="9">
        <f t="shared" si="17"/>
        <v>0</v>
      </c>
      <c r="R59" s="9">
        <f t="shared" si="17"/>
        <v>128</v>
      </c>
      <c r="S59" s="9">
        <f t="shared" si="17"/>
        <v>144</v>
      </c>
      <c r="T59" s="9">
        <f t="shared" si="17"/>
        <v>0</v>
      </c>
      <c r="U59" s="9">
        <f t="shared" si="17"/>
        <v>0</v>
      </c>
      <c r="V59" s="9">
        <f t="shared" si="17"/>
        <v>0</v>
      </c>
      <c r="W59" s="9">
        <f t="shared" si="17"/>
        <v>0</v>
      </c>
    </row>
    <row r="60" spans="1:23" s="14" customFormat="1" ht="31.5" customHeight="1">
      <c r="A60" s="20" t="s">
        <v>30</v>
      </c>
      <c r="B60" s="21" t="s">
        <v>86</v>
      </c>
      <c r="C60" s="40"/>
      <c r="D60" s="40"/>
      <c r="E60" s="40"/>
      <c r="F60" s="77" t="s">
        <v>33</v>
      </c>
      <c r="G60" s="40"/>
      <c r="H60" s="40"/>
      <c r="I60" s="40"/>
      <c r="J60" s="28"/>
      <c r="K60" s="10">
        <f>SUM(L60:M60)</f>
        <v>246</v>
      </c>
      <c r="L60" s="10">
        <f>M60/2</f>
        <v>82</v>
      </c>
      <c r="M60" s="10">
        <f>SUM(P60:W60)</f>
        <v>164</v>
      </c>
      <c r="N60" s="10">
        <v>106</v>
      </c>
      <c r="O60" s="10"/>
      <c r="P60" s="10"/>
      <c r="Q60" s="10"/>
      <c r="R60" s="45">
        <v>92</v>
      </c>
      <c r="S60" s="45">
        <v>72</v>
      </c>
      <c r="T60" s="38"/>
      <c r="U60" s="38"/>
      <c r="V60" s="38"/>
      <c r="W60" s="58"/>
    </row>
    <row r="61" spans="1:23" s="14" customFormat="1" ht="35.25" customHeight="1">
      <c r="A61" s="20" t="s">
        <v>87</v>
      </c>
      <c r="B61" s="21" t="s">
        <v>31</v>
      </c>
      <c r="C61" s="40"/>
      <c r="D61" s="40"/>
      <c r="E61" s="40"/>
      <c r="F61" s="77" t="s">
        <v>33</v>
      </c>
      <c r="G61" s="40"/>
      <c r="H61" s="40"/>
      <c r="I61" s="40"/>
      <c r="J61" s="28"/>
      <c r="K61" s="10">
        <f>SUM(L61:M61)</f>
        <v>72</v>
      </c>
      <c r="L61" s="18"/>
      <c r="M61" s="10">
        <f aca="true" t="shared" si="18" ref="M61:M66">SUM(P61:W61)</f>
        <v>72</v>
      </c>
      <c r="N61" s="10"/>
      <c r="O61" s="10"/>
      <c r="P61" s="10"/>
      <c r="Q61" s="10"/>
      <c r="R61" s="12">
        <v>36</v>
      </c>
      <c r="S61" s="12">
        <v>36</v>
      </c>
      <c r="T61" s="38"/>
      <c r="U61" s="54"/>
      <c r="V61" s="54"/>
      <c r="W61" s="57"/>
    </row>
    <row r="62" spans="1:23" s="14" customFormat="1" ht="16.5" customHeight="1">
      <c r="A62" s="20" t="s">
        <v>88</v>
      </c>
      <c r="B62" s="21" t="s">
        <v>32</v>
      </c>
      <c r="C62" s="40"/>
      <c r="D62" s="40"/>
      <c r="E62" s="40"/>
      <c r="F62" s="77" t="s">
        <v>33</v>
      </c>
      <c r="G62" s="40"/>
      <c r="H62" s="40"/>
      <c r="I62" s="40"/>
      <c r="J62" s="28"/>
      <c r="K62" s="10">
        <f>SUM(L62:M62)</f>
        <v>36</v>
      </c>
      <c r="L62" s="10"/>
      <c r="M62" s="10">
        <f t="shared" si="18"/>
        <v>36</v>
      </c>
      <c r="N62" s="10"/>
      <c r="O62" s="10"/>
      <c r="P62" s="10"/>
      <c r="Q62" s="10"/>
      <c r="R62" s="10"/>
      <c r="S62" s="12">
        <v>36</v>
      </c>
      <c r="T62" s="38"/>
      <c r="U62" s="38"/>
      <c r="V62" s="38"/>
      <c r="W62" s="57"/>
    </row>
    <row r="63" spans="1:23" ht="51" customHeight="1">
      <c r="A63" s="23" t="s">
        <v>34</v>
      </c>
      <c r="B63" s="35" t="s">
        <v>167</v>
      </c>
      <c r="C63" s="40"/>
      <c r="D63" s="40"/>
      <c r="E63" s="40"/>
      <c r="F63" s="40"/>
      <c r="G63" s="40"/>
      <c r="H63" s="144" t="s">
        <v>63</v>
      </c>
      <c r="I63" s="40"/>
      <c r="J63" s="29"/>
      <c r="K63" s="9">
        <f>SUM(K64:K66)</f>
        <v>354</v>
      </c>
      <c r="L63" s="9">
        <f>SUM(L64:L66)</f>
        <v>82</v>
      </c>
      <c r="M63" s="9">
        <f>SUM(M64:M66)</f>
        <v>272</v>
      </c>
      <c r="N63" s="9">
        <f aca="true" t="shared" si="19" ref="N63:W63">SUM(N64:N66)</f>
        <v>110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96</v>
      </c>
      <c r="U63" s="9">
        <f t="shared" si="19"/>
        <v>176</v>
      </c>
      <c r="V63" s="9">
        <f t="shared" si="19"/>
        <v>0</v>
      </c>
      <c r="W63" s="9">
        <f t="shared" si="19"/>
        <v>0</v>
      </c>
    </row>
    <row r="64" spans="1:23" ht="35.25" customHeight="1">
      <c r="A64" s="20" t="s">
        <v>35</v>
      </c>
      <c r="B64" s="21" t="s">
        <v>89</v>
      </c>
      <c r="C64" s="40"/>
      <c r="D64" s="40"/>
      <c r="E64" s="40"/>
      <c r="F64" s="77"/>
      <c r="G64" s="40"/>
      <c r="H64" s="97" t="s">
        <v>33</v>
      </c>
      <c r="I64" s="40"/>
      <c r="J64" s="29"/>
      <c r="K64" s="10">
        <f>L64+M64</f>
        <v>246</v>
      </c>
      <c r="L64" s="10">
        <f>M64/2</f>
        <v>82</v>
      </c>
      <c r="M64" s="10">
        <f t="shared" si="18"/>
        <v>164</v>
      </c>
      <c r="N64" s="10">
        <v>110</v>
      </c>
      <c r="O64" s="10"/>
      <c r="P64" s="10"/>
      <c r="Q64" s="10"/>
      <c r="R64" s="10"/>
      <c r="S64" s="10"/>
      <c r="T64" s="10">
        <v>60</v>
      </c>
      <c r="U64" s="10">
        <v>104</v>
      </c>
      <c r="V64" s="38"/>
      <c r="W64" s="57"/>
    </row>
    <row r="65" spans="1:23" ht="15">
      <c r="A65" s="20" t="s">
        <v>90</v>
      </c>
      <c r="B65" s="21" t="s">
        <v>31</v>
      </c>
      <c r="C65" s="40"/>
      <c r="D65" s="40"/>
      <c r="E65" s="40"/>
      <c r="F65" s="63"/>
      <c r="G65" s="40"/>
      <c r="H65" s="98"/>
      <c r="I65" s="40"/>
      <c r="J65" s="29"/>
      <c r="K65" s="10">
        <f>L65+M65</f>
        <v>72</v>
      </c>
      <c r="L65" s="10"/>
      <c r="M65" s="10">
        <f t="shared" si="18"/>
        <v>72</v>
      </c>
      <c r="N65" s="10"/>
      <c r="O65" s="10"/>
      <c r="P65" s="10"/>
      <c r="Q65" s="10"/>
      <c r="R65" s="10"/>
      <c r="S65" s="10"/>
      <c r="T65" s="10">
        <v>36</v>
      </c>
      <c r="U65" s="10">
        <v>36</v>
      </c>
      <c r="V65" s="38"/>
      <c r="W65" s="57"/>
    </row>
    <row r="66" spans="1:23" ht="15">
      <c r="A66" s="20" t="s">
        <v>91</v>
      </c>
      <c r="B66" s="21" t="s">
        <v>32</v>
      </c>
      <c r="C66" s="40"/>
      <c r="D66" s="40"/>
      <c r="E66" s="40"/>
      <c r="F66" s="77"/>
      <c r="G66" s="40"/>
      <c r="H66" s="77" t="s">
        <v>33</v>
      </c>
      <c r="I66" s="40"/>
      <c r="J66" s="29"/>
      <c r="K66" s="10">
        <f>L66+M66</f>
        <v>36</v>
      </c>
      <c r="L66" s="10"/>
      <c r="M66" s="10">
        <f t="shared" si="18"/>
        <v>36</v>
      </c>
      <c r="N66" s="10"/>
      <c r="O66" s="10"/>
      <c r="P66" s="10"/>
      <c r="Q66" s="10"/>
      <c r="R66" s="10"/>
      <c r="S66" s="10"/>
      <c r="T66" s="10"/>
      <c r="U66" s="10">
        <v>36</v>
      </c>
      <c r="V66" s="38"/>
      <c r="W66" s="58"/>
    </row>
    <row r="67" spans="1:23" ht="46.5">
      <c r="A67" s="23" t="s">
        <v>92</v>
      </c>
      <c r="B67" s="35" t="s">
        <v>156</v>
      </c>
      <c r="C67" s="40"/>
      <c r="D67" s="40"/>
      <c r="E67" s="40"/>
      <c r="F67" s="40"/>
      <c r="G67" s="40"/>
      <c r="H67" s="145" t="s">
        <v>63</v>
      </c>
      <c r="I67" s="78"/>
      <c r="J67" s="49"/>
      <c r="K67" s="9">
        <f>SUM(K68:K70)</f>
        <v>819</v>
      </c>
      <c r="L67" s="9">
        <f>SUM(L68:L70)</f>
        <v>201</v>
      </c>
      <c r="M67" s="9">
        <f>SUM(M68:M70)</f>
        <v>618</v>
      </c>
      <c r="N67" s="9">
        <f aca="true" t="shared" si="20" ref="N67:W67">SUM(N68:N70)</f>
        <v>244</v>
      </c>
      <c r="O67" s="9">
        <f t="shared" si="20"/>
        <v>20</v>
      </c>
      <c r="P67" s="9">
        <f t="shared" si="20"/>
        <v>0</v>
      </c>
      <c r="Q67" s="9">
        <f t="shared" si="20"/>
        <v>0</v>
      </c>
      <c r="R67" s="9">
        <f t="shared" si="20"/>
        <v>136</v>
      </c>
      <c r="S67" s="9">
        <f t="shared" si="20"/>
        <v>178</v>
      </c>
      <c r="T67" s="9">
        <f t="shared" si="20"/>
        <v>108</v>
      </c>
      <c r="U67" s="9">
        <f t="shared" si="20"/>
        <v>196</v>
      </c>
      <c r="V67" s="9">
        <f t="shared" si="20"/>
        <v>0</v>
      </c>
      <c r="W67" s="9">
        <f t="shared" si="20"/>
        <v>0</v>
      </c>
    </row>
    <row r="68" spans="1:23" ht="30.75">
      <c r="A68" s="20" t="s">
        <v>93</v>
      </c>
      <c r="B68" s="21" t="s">
        <v>189</v>
      </c>
      <c r="C68" s="40"/>
      <c r="D68" s="40"/>
      <c r="E68" s="40"/>
      <c r="F68" s="40"/>
      <c r="G68" s="40"/>
      <c r="H68" s="40" t="s">
        <v>130</v>
      </c>
      <c r="I68" s="40"/>
      <c r="J68" s="40"/>
      <c r="K68" s="10">
        <f>L68+M68</f>
        <v>603</v>
      </c>
      <c r="L68" s="10">
        <f>M68/2</f>
        <v>201</v>
      </c>
      <c r="M68" s="10">
        <f>SUM(Q68:W68)</f>
        <v>402</v>
      </c>
      <c r="N68" s="10">
        <v>244</v>
      </c>
      <c r="O68" s="10">
        <v>20</v>
      </c>
      <c r="P68" s="10"/>
      <c r="Q68" s="10"/>
      <c r="R68" s="10">
        <v>100</v>
      </c>
      <c r="S68" s="38">
        <v>142</v>
      </c>
      <c r="T68" s="38">
        <v>72</v>
      </c>
      <c r="U68" s="38">
        <v>88</v>
      </c>
      <c r="V68" s="38"/>
      <c r="W68" s="57"/>
    </row>
    <row r="69" spans="1:23" ht="15">
      <c r="A69" s="20" t="s">
        <v>94</v>
      </c>
      <c r="B69" s="21" t="s">
        <v>31</v>
      </c>
      <c r="C69" s="40"/>
      <c r="D69" s="40"/>
      <c r="E69" s="40"/>
      <c r="F69" s="40"/>
      <c r="G69" s="40"/>
      <c r="H69" s="97" t="s">
        <v>33</v>
      </c>
      <c r="I69" s="77"/>
      <c r="J69" s="59"/>
      <c r="K69" s="10">
        <f>L69+M69</f>
        <v>144</v>
      </c>
      <c r="L69" s="10"/>
      <c r="M69" s="10">
        <f>SUM(Q69:W69)</f>
        <v>144</v>
      </c>
      <c r="N69" s="10"/>
      <c r="O69" s="10"/>
      <c r="P69" s="10"/>
      <c r="Q69" s="10"/>
      <c r="R69" s="10">
        <v>36</v>
      </c>
      <c r="S69" s="38">
        <v>36</v>
      </c>
      <c r="T69" s="38">
        <v>36</v>
      </c>
      <c r="U69" s="38">
        <v>36</v>
      </c>
      <c r="V69" s="38"/>
      <c r="W69" s="57"/>
    </row>
    <row r="70" spans="1:23" ht="15">
      <c r="A70" s="20" t="s">
        <v>95</v>
      </c>
      <c r="B70" s="21" t="s">
        <v>32</v>
      </c>
      <c r="C70" s="40"/>
      <c r="D70" s="40"/>
      <c r="E70" s="40"/>
      <c r="F70" s="40"/>
      <c r="G70" s="40"/>
      <c r="H70" s="98"/>
      <c r="I70" s="79"/>
      <c r="J70" s="59"/>
      <c r="K70" s="10">
        <f>L70+M70</f>
        <v>72</v>
      </c>
      <c r="L70" s="10"/>
      <c r="M70" s="10">
        <f>SUM(Q70:W70)</f>
        <v>72</v>
      </c>
      <c r="N70" s="10"/>
      <c r="O70" s="10"/>
      <c r="P70" s="10"/>
      <c r="Q70" s="10"/>
      <c r="R70" s="10"/>
      <c r="S70" s="10"/>
      <c r="T70" s="38"/>
      <c r="U70" s="38">
        <v>72</v>
      </c>
      <c r="V70" s="38"/>
      <c r="W70" s="57"/>
    </row>
    <row r="71" spans="1:23" ht="46.5">
      <c r="A71" s="23" t="s">
        <v>96</v>
      </c>
      <c r="B71" s="35" t="s">
        <v>157</v>
      </c>
      <c r="C71" s="40"/>
      <c r="D71" s="40"/>
      <c r="E71" s="40"/>
      <c r="F71" s="40"/>
      <c r="G71" s="40"/>
      <c r="H71" s="40"/>
      <c r="I71" s="144" t="s">
        <v>63</v>
      </c>
      <c r="J71" s="29"/>
      <c r="K71" s="9">
        <f>SUM(K72:K74)</f>
        <v>624</v>
      </c>
      <c r="L71" s="9">
        <f>SUM(L72:L74)</f>
        <v>136</v>
      </c>
      <c r="M71" s="9">
        <f>SUM(M72:M74)</f>
        <v>488</v>
      </c>
      <c r="N71" s="9">
        <f aca="true" t="shared" si="21" ref="N71:W71">SUM(N72:N74)</f>
        <v>215</v>
      </c>
      <c r="O71" s="9">
        <f t="shared" si="21"/>
        <v>0</v>
      </c>
      <c r="P71" s="9">
        <f t="shared" si="21"/>
        <v>0</v>
      </c>
      <c r="Q71" s="9">
        <f t="shared" si="21"/>
        <v>0</v>
      </c>
      <c r="R71" s="9">
        <f t="shared" si="21"/>
        <v>0</v>
      </c>
      <c r="S71" s="9">
        <f t="shared" si="21"/>
        <v>0</v>
      </c>
      <c r="T71" s="9">
        <f t="shared" si="21"/>
        <v>92</v>
      </c>
      <c r="U71" s="9">
        <f t="shared" si="21"/>
        <v>124</v>
      </c>
      <c r="V71" s="9">
        <f t="shared" si="21"/>
        <v>272</v>
      </c>
      <c r="W71" s="9">
        <f t="shared" si="21"/>
        <v>0</v>
      </c>
    </row>
    <row r="72" spans="1:23" ht="46.5">
      <c r="A72" s="20" t="s">
        <v>97</v>
      </c>
      <c r="B72" s="30" t="s">
        <v>98</v>
      </c>
      <c r="C72" s="30"/>
      <c r="D72" s="30"/>
      <c r="E72" s="30"/>
      <c r="F72" s="30"/>
      <c r="G72" s="30"/>
      <c r="H72" s="97"/>
      <c r="I72" s="97" t="s">
        <v>33</v>
      </c>
      <c r="J72" s="8"/>
      <c r="K72" s="10">
        <f>L72+M72</f>
        <v>408</v>
      </c>
      <c r="L72" s="10">
        <f>M72/2</f>
        <v>136</v>
      </c>
      <c r="M72" s="10">
        <f>SUM(P72:W72)</f>
        <v>272</v>
      </c>
      <c r="N72" s="10">
        <v>215</v>
      </c>
      <c r="O72" s="10"/>
      <c r="P72" s="10"/>
      <c r="Q72" s="10"/>
      <c r="R72" s="10"/>
      <c r="S72" s="10"/>
      <c r="T72" s="38">
        <v>56</v>
      </c>
      <c r="U72" s="38">
        <v>88</v>
      </c>
      <c r="V72" s="38">
        <v>128</v>
      </c>
      <c r="W72" s="58"/>
    </row>
    <row r="73" spans="1:23" ht="15">
      <c r="A73" s="20" t="s">
        <v>99</v>
      </c>
      <c r="B73" s="21" t="s">
        <v>31</v>
      </c>
      <c r="C73" s="21"/>
      <c r="D73" s="21"/>
      <c r="E73" s="21"/>
      <c r="F73" s="21"/>
      <c r="G73" s="21"/>
      <c r="H73" s="98"/>
      <c r="I73" s="98"/>
      <c r="J73" s="8"/>
      <c r="K73" s="10">
        <f>L73+M73</f>
        <v>108</v>
      </c>
      <c r="L73" s="10"/>
      <c r="M73" s="10">
        <f>SUM(P73:W73)</f>
        <v>108</v>
      </c>
      <c r="N73" s="10"/>
      <c r="O73" s="10"/>
      <c r="P73" s="10"/>
      <c r="Q73" s="10"/>
      <c r="R73" s="10"/>
      <c r="S73" s="10"/>
      <c r="T73" s="38">
        <v>36</v>
      </c>
      <c r="U73" s="38">
        <v>36</v>
      </c>
      <c r="V73" s="38">
        <v>36</v>
      </c>
      <c r="W73" s="58"/>
    </row>
    <row r="74" spans="1:23" ht="15">
      <c r="A74" s="20" t="s">
        <v>100</v>
      </c>
      <c r="B74" s="21" t="s">
        <v>32</v>
      </c>
      <c r="C74" s="21"/>
      <c r="D74" s="21"/>
      <c r="E74" s="21"/>
      <c r="F74" s="21"/>
      <c r="G74" s="21"/>
      <c r="H74" s="63"/>
      <c r="I74" s="63" t="s">
        <v>33</v>
      </c>
      <c r="J74" s="8"/>
      <c r="K74" s="10">
        <f>L74+M74</f>
        <v>108</v>
      </c>
      <c r="L74" s="10"/>
      <c r="M74" s="10">
        <f>SUM(P74:W74)</f>
        <v>108</v>
      </c>
      <c r="N74" s="10"/>
      <c r="O74" s="10"/>
      <c r="P74" s="10"/>
      <c r="Q74" s="10"/>
      <c r="R74" s="10"/>
      <c r="S74" s="10"/>
      <c r="T74" s="38"/>
      <c r="U74" s="38"/>
      <c r="V74" s="38">
        <v>108</v>
      </c>
      <c r="W74" s="58"/>
    </row>
    <row r="75" spans="1:23" ht="46.5">
      <c r="A75" s="23" t="s">
        <v>101</v>
      </c>
      <c r="B75" s="35" t="s">
        <v>158</v>
      </c>
      <c r="C75" s="21"/>
      <c r="D75" s="21"/>
      <c r="E75" s="21"/>
      <c r="F75" s="21"/>
      <c r="G75" s="21"/>
      <c r="H75" s="21"/>
      <c r="I75" s="21"/>
      <c r="J75" s="12" t="s">
        <v>63</v>
      </c>
      <c r="K75" s="9">
        <f>SUM(K76:K78)</f>
        <v>390</v>
      </c>
      <c r="L75" s="9">
        <f>SUM(L76:L78)</f>
        <v>82</v>
      </c>
      <c r="M75" s="9">
        <f>SUM(M76:M78)</f>
        <v>308</v>
      </c>
      <c r="N75" s="9">
        <f aca="true" t="shared" si="22" ref="N75:W75">SUM(N76:N78)</f>
        <v>68</v>
      </c>
      <c r="O75" s="9">
        <f t="shared" si="22"/>
        <v>0</v>
      </c>
      <c r="P75" s="9">
        <f t="shared" si="22"/>
        <v>0</v>
      </c>
      <c r="Q75" s="9">
        <f t="shared" si="22"/>
        <v>0</v>
      </c>
      <c r="R75" s="9">
        <f t="shared" si="22"/>
        <v>0</v>
      </c>
      <c r="S75" s="9">
        <f t="shared" si="22"/>
        <v>0</v>
      </c>
      <c r="T75" s="9">
        <f t="shared" si="22"/>
        <v>0</v>
      </c>
      <c r="U75" s="9">
        <f t="shared" si="22"/>
        <v>0</v>
      </c>
      <c r="V75" s="9">
        <f t="shared" si="22"/>
        <v>134</v>
      </c>
      <c r="W75" s="9">
        <f t="shared" si="22"/>
        <v>174</v>
      </c>
    </row>
    <row r="76" spans="1:23" ht="30.75">
      <c r="A76" s="20" t="s">
        <v>102</v>
      </c>
      <c r="B76" s="21" t="s">
        <v>166</v>
      </c>
      <c r="C76" s="21"/>
      <c r="D76" s="21"/>
      <c r="E76" s="21"/>
      <c r="F76" s="21"/>
      <c r="G76" s="21"/>
      <c r="H76" s="21"/>
      <c r="I76" s="21"/>
      <c r="J76" s="123" t="s">
        <v>33</v>
      </c>
      <c r="K76" s="17">
        <f>L76+M76</f>
        <v>246</v>
      </c>
      <c r="L76" s="17">
        <f>M76/2</f>
        <v>82</v>
      </c>
      <c r="M76" s="17">
        <f>SUM(P76:W76)</f>
        <v>164</v>
      </c>
      <c r="N76" s="17">
        <v>68</v>
      </c>
      <c r="O76" s="17"/>
      <c r="P76" s="17"/>
      <c r="Q76" s="17"/>
      <c r="R76" s="17"/>
      <c r="S76" s="17"/>
      <c r="T76" s="55"/>
      <c r="U76" s="55"/>
      <c r="V76" s="55">
        <v>98</v>
      </c>
      <c r="W76" s="55">
        <v>66</v>
      </c>
    </row>
    <row r="77" spans="1:23" ht="15">
      <c r="A77" s="20" t="s">
        <v>103</v>
      </c>
      <c r="B77" s="21" t="s">
        <v>31</v>
      </c>
      <c r="C77" s="21"/>
      <c r="D77" s="21"/>
      <c r="E77" s="21"/>
      <c r="F77" s="21"/>
      <c r="G77" s="21"/>
      <c r="H77" s="21"/>
      <c r="I77" s="21"/>
      <c r="J77" s="124"/>
      <c r="K77" s="17">
        <f>L77+M77</f>
        <v>72</v>
      </c>
      <c r="L77" s="17"/>
      <c r="M77" s="17">
        <f>SUM(P77:W77)</f>
        <v>72</v>
      </c>
      <c r="N77" s="17"/>
      <c r="O77" s="17"/>
      <c r="P77" s="17"/>
      <c r="Q77" s="17"/>
      <c r="R77" s="17"/>
      <c r="S77" s="17"/>
      <c r="T77" s="55"/>
      <c r="U77" s="55"/>
      <c r="V77" s="55">
        <v>36</v>
      </c>
      <c r="W77" s="55">
        <v>36</v>
      </c>
    </row>
    <row r="78" spans="1:23" ht="15">
      <c r="A78" s="20" t="s">
        <v>104</v>
      </c>
      <c r="B78" s="21" t="s">
        <v>32</v>
      </c>
      <c r="C78" s="21"/>
      <c r="D78" s="21"/>
      <c r="E78" s="21"/>
      <c r="F78" s="21"/>
      <c r="G78" s="21"/>
      <c r="H78" s="21"/>
      <c r="I78" s="21"/>
      <c r="J78" s="81" t="s">
        <v>33</v>
      </c>
      <c r="K78" s="17">
        <f>L78+M78</f>
        <v>72</v>
      </c>
      <c r="L78" s="17"/>
      <c r="M78" s="17">
        <f>SUM(P78:W78)</f>
        <v>72</v>
      </c>
      <c r="N78" s="17"/>
      <c r="O78" s="17"/>
      <c r="P78" s="17"/>
      <c r="Q78" s="17"/>
      <c r="R78" s="17"/>
      <c r="S78" s="17"/>
      <c r="T78" s="55"/>
      <c r="U78" s="55"/>
      <c r="V78" s="55"/>
      <c r="W78" s="55">
        <v>72</v>
      </c>
    </row>
    <row r="79" spans="1:23" ht="30.75">
      <c r="A79" s="23" t="s">
        <v>105</v>
      </c>
      <c r="B79" s="35" t="s">
        <v>106</v>
      </c>
      <c r="C79" s="21"/>
      <c r="D79" s="21"/>
      <c r="E79" s="21"/>
      <c r="F79" s="21"/>
      <c r="G79" s="21"/>
      <c r="H79" s="21"/>
      <c r="I79" s="21"/>
      <c r="J79" s="11" t="s">
        <v>63</v>
      </c>
      <c r="K79" s="26">
        <f>SUM(K80:K82)</f>
        <v>259.5</v>
      </c>
      <c r="L79" s="26">
        <f>SUM(L80:L82)</f>
        <v>62.5</v>
      </c>
      <c r="M79" s="9">
        <f>SUM(M80:M82)</f>
        <v>197</v>
      </c>
      <c r="N79" s="9">
        <f aca="true" t="shared" si="23" ref="N79:W79">SUM(N80:N82)</f>
        <v>36</v>
      </c>
      <c r="O79" s="9">
        <f t="shared" si="23"/>
        <v>0</v>
      </c>
      <c r="P79" s="9">
        <f t="shared" si="23"/>
        <v>0</v>
      </c>
      <c r="Q79" s="9">
        <f t="shared" si="23"/>
        <v>0</v>
      </c>
      <c r="R79" s="9">
        <f t="shared" si="23"/>
        <v>0</v>
      </c>
      <c r="S79" s="9">
        <f t="shared" si="23"/>
        <v>0</v>
      </c>
      <c r="T79" s="9">
        <f t="shared" si="23"/>
        <v>0</v>
      </c>
      <c r="U79" s="9">
        <f t="shared" si="23"/>
        <v>0</v>
      </c>
      <c r="V79" s="9">
        <f t="shared" si="23"/>
        <v>70</v>
      </c>
      <c r="W79" s="9">
        <f t="shared" si="23"/>
        <v>127</v>
      </c>
    </row>
    <row r="80" spans="1:23" ht="30.75">
      <c r="A80" s="20" t="s">
        <v>107</v>
      </c>
      <c r="B80" s="21" t="s">
        <v>108</v>
      </c>
      <c r="C80" s="21"/>
      <c r="D80" s="21"/>
      <c r="E80" s="21"/>
      <c r="F80" s="21"/>
      <c r="G80" s="21"/>
      <c r="H80" s="21"/>
      <c r="I80" s="21"/>
      <c r="J80" s="146" t="s">
        <v>33</v>
      </c>
      <c r="K80" s="18">
        <f>L80+M80</f>
        <v>187.5</v>
      </c>
      <c r="L80" s="18">
        <f>M80/2</f>
        <v>62.5</v>
      </c>
      <c r="M80" s="10">
        <f>SUM(P80:W80)</f>
        <v>125</v>
      </c>
      <c r="N80" s="10">
        <v>36</v>
      </c>
      <c r="O80" s="10"/>
      <c r="P80" s="10"/>
      <c r="Q80" s="10"/>
      <c r="R80" s="10"/>
      <c r="S80" s="10"/>
      <c r="T80" s="38"/>
      <c r="U80" s="38"/>
      <c r="V80" s="55">
        <v>70</v>
      </c>
      <c r="W80" s="55">
        <v>55</v>
      </c>
    </row>
    <row r="81" spans="1:23" ht="15">
      <c r="A81" s="20" t="s">
        <v>109</v>
      </c>
      <c r="B81" s="21" t="s">
        <v>31</v>
      </c>
      <c r="C81" s="21"/>
      <c r="D81" s="21"/>
      <c r="E81" s="21"/>
      <c r="F81" s="21"/>
      <c r="G81" s="21"/>
      <c r="H81" s="21"/>
      <c r="I81" s="21"/>
      <c r="J81" s="147"/>
      <c r="K81" s="18">
        <f>L81+M81</f>
        <v>36</v>
      </c>
      <c r="L81" s="10"/>
      <c r="M81" s="10">
        <f>SUM(P81:W81)</f>
        <v>36</v>
      </c>
      <c r="N81" s="10"/>
      <c r="O81" s="10"/>
      <c r="P81" s="10"/>
      <c r="Q81" s="10"/>
      <c r="R81" s="10"/>
      <c r="S81" s="10"/>
      <c r="T81" s="38"/>
      <c r="U81" s="38"/>
      <c r="V81" s="38"/>
      <c r="W81" s="57">
        <v>36</v>
      </c>
    </row>
    <row r="82" spans="1:23" ht="15">
      <c r="A82" s="20" t="s">
        <v>110</v>
      </c>
      <c r="B82" s="21" t="s">
        <v>32</v>
      </c>
      <c r="C82" s="21"/>
      <c r="D82" s="21"/>
      <c r="E82" s="21"/>
      <c r="F82" s="21"/>
      <c r="G82" s="21"/>
      <c r="H82" s="21"/>
      <c r="I82" s="21"/>
      <c r="J82" s="81" t="s">
        <v>33</v>
      </c>
      <c r="K82" s="18">
        <f>L82+M82</f>
        <v>36</v>
      </c>
      <c r="L82" s="10"/>
      <c r="M82" s="10">
        <f>SUM(P82:W82)</f>
        <v>36</v>
      </c>
      <c r="N82" s="10"/>
      <c r="O82" s="10"/>
      <c r="P82" s="10"/>
      <c r="Q82" s="10"/>
      <c r="R82" s="10"/>
      <c r="S82" s="10"/>
      <c r="T82" s="38"/>
      <c r="U82" s="38"/>
      <c r="V82" s="38"/>
      <c r="W82" s="57">
        <v>36</v>
      </c>
    </row>
    <row r="83" spans="1:23" ht="46.5">
      <c r="A83" s="23" t="s">
        <v>111</v>
      </c>
      <c r="B83" s="35" t="s">
        <v>159</v>
      </c>
      <c r="C83" s="21"/>
      <c r="D83" s="21"/>
      <c r="E83" s="21"/>
      <c r="F83" s="35" t="s">
        <v>63</v>
      </c>
      <c r="G83" s="21"/>
      <c r="H83" s="21"/>
      <c r="I83" s="21"/>
      <c r="J83" s="8"/>
      <c r="K83" s="9">
        <f>SUM(K84:K87)</f>
        <v>534</v>
      </c>
      <c r="L83" s="9">
        <f>SUM(L84:L87)</f>
        <v>130</v>
      </c>
      <c r="M83" s="9">
        <f>SUM(M84:M87)</f>
        <v>404</v>
      </c>
      <c r="N83" s="9">
        <f aca="true" t="shared" si="24" ref="N83:W83">SUM(N84:N87)</f>
        <v>171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176</v>
      </c>
      <c r="S83" s="9">
        <f t="shared" si="24"/>
        <v>228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</row>
    <row r="84" spans="1:23" ht="15">
      <c r="A84" s="20" t="s">
        <v>112</v>
      </c>
      <c r="B84" s="21" t="s">
        <v>113</v>
      </c>
      <c r="C84" s="21"/>
      <c r="D84" s="21"/>
      <c r="E84" s="21"/>
      <c r="F84" s="21" t="s">
        <v>33</v>
      </c>
      <c r="G84" s="21"/>
      <c r="H84" s="21"/>
      <c r="I84" s="21"/>
      <c r="J84" s="8"/>
      <c r="K84" s="10">
        <f>L84+M84</f>
        <v>204</v>
      </c>
      <c r="L84" s="10">
        <f>M84/2</f>
        <v>68</v>
      </c>
      <c r="M84" s="10">
        <f>SUM(O84:S84)</f>
        <v>136</v>
      </c>
      <c r="N84" s="10">
        <v>86</v>
      </c>
      <c r="O84" s="10"/>
      <c r="P84" s="10"/>
      <c r="Q84" s="10"/>
      <c r="R84" s="10">
        <v>76</v>
      </c>
      <c r="S84" s="10">
        <v>60</v>
      </c>
      <c r="T84" s="38"/>
      <c r="U84" s="38"/>
      <c r="V84" s="38"/>
      <c r="W84" s="58"/>
    </row>
    <row r="85" spans="1:23" ht="24.75" customHeight="1">
      <c r="A85" s="20" t="s">
        <v>125</v>
      </c>
      <c r="B85" s="21" t="s">
        <v>126</v>
      </c>
      <c r="C85" s="21"/>
      <c r="D85" s="21"/>
      <c r="E85" s="21"/>
      <c r="F85" s="97" t="s">
        <v>33</v>
      </c>
      <c r="G85" s="21"/>
      <c r="H85" s="21"/>
      <c r="I85" s="21"/>
      <c r="J85" s="8"/>
      <c r="K85" s="10">
        <f>L85+M85</f>
        <v>186</v>
      </c>
      <c r="L85" s="10">
        <f>M85/2</f>
        <v>62</v>
      </c>
      <c r="M85" s="10">
        <f>SUM(O85:S85)</f>
        <v>124</v>
      </c>
      <c r="N85" s="10">
        <v>85</v>
      </c>
      <c r="O85" s="10"/>
      <c r="P85" s="10"/>
      <c r="Q85" s="10"/>
      <c r="R85" s="10">
        <v>64</v>
      </c>
      <c r="S85" s="10">
        <v>60</v>
      </c>
      <c r="T85" s="38"/>
      <c r="U85" s="38"/>
      <c r="V85" s="38"/>
      <c r="W85" s="58"/>
    </row>
    <row r="86" spans="1:23" ht="15">
      <c r="A86" s="20" t="s">
        <v>114</v>
      </c>
      <c r="B86" s="21" t="s">
        <v>31</v>
      </c>
      <c r="C86" s="21"/>
      <c r="D86" s="21"/>
      <c r="E86" s="21"/>
      <c r="F86" s="98"/>
      <c r="G86" s="21"/>
      <c r="H86" s="21"/>
      <c r="I86" s="21"/>
      <c r="J86" s="8"/>
      <c r="K86" s="10">
        <f>L86+M86</f>
        <v>72</v>
      </c>
      <c r="L86" s="10"/>
      <c r="M86" s="10">
        <f>SUM(O86:S86)</f>
        <v>72</v>
      </c>
      <c r="N86" s="10"/>
      <c r="O86" s="10"/>
      <c r="P86" s="10"/>
      <c r="Q86" s="10"/>
      <c r="R86" s="10">
        <v>36</v>
      </c>
      <c r="S86" s="10">
        <v>36</v>
      </c>
      <c r="T86" s="38"/>
      <c r="U86" s="38"/>
      <c r="V86" s="38"/>
      <c r="W86" s="58"/>
    </row>
    <row r="87" spans="1:23" ht="15">
      <c r="A87" s="20" t="s">
        <v>115</v>
      </c>
      <c r="B87" s="21" t="s">
        <v>32</v>
      </c>
      <c r="C87" s="21"/>
      <c r="D87" s="21"/>
      <c r="E87" s="21"/>
      <c r="F87" s="77" t="s">
        <v>33</v>
      </c>
      <c r="G87" s="21"/>
      <c r="H87" s="21"/>
      <c r="I87" s="21"/>
      <c r="J87" s="8"/>
      <c r="K87" s="10">
        <f>L87+M87</f>
        <v>72</v>
      </c>
      <c r="L87" s="10"/>
      <c r="M87" s="10">
        <f>SUM(O87:S87)</f>
        <v>72</v>
      </c>
      <c r="N87" s="10"/>
      <c r="O87" s="10"/>
      <c r="P87" s="10"/>
      <c r="Q87" s="10"/>
      <c r="R87" s="10"/>
      <c r="S87" s="10">
        <v>72</v>
      </c>
      <c r="T87" s="38"/>
      <c r="U87" s="38"/>
      <c r="V87" s="38"/>
      <c r="W87" s="58"/>
    </row>
    <row r="88" spans="1:23" ht="15">
      <c r="A88" s="20"/>
      <c r="B88" s="35" t="s">
        <v>123</v>
      </c>
      <c r="C88" s="35"/>
      <c r="D88" s="35"/>
      <c r="E88" s="35"/>
      <c r="F88" s="35"/>
      <c r="G88" s="35"/>
      <c r="H88" s="35"/>
      <c r="I88" s="35"/>
      <c r="J88" s="8"/>
      <c r="K88" s="18">
        <f>K12</f>
        <v>7488</v>
      </c>
      <c r="L88" s="18">
        <f>L12</f>
        <v>2160.5</v>
      </c>
      <c r="M88" s="18">
        <f aca="true" t="shared" si="25" ref="M88:W88">M35+M13</f>
        <v>5328</v>
      </c>
      <c r="N88" s="18">
        <f t="shared" si="25"/>
        <v>2152</v>
      </c>
      <c r="O88" s="18">
        <f t="shared" si="25"/>
        <v>20</v>
      </c>
      <c r="P88" s="18">
        <f t="shared" si="25"/>
        <v>612</v>
      </c>
      <c r="Q88" s="18">
        <f t="shared" si="25"/>
        <v>792</v>
      </c>
      <c r="R88" s="18">
        <f t="shared" si="25"/>
        <v>612</v>
      </c>
      <c r="S88" s="18">
        <f t="shared" si="25"/>
        <v>828</v>
      </c>
      <c r="T88" s="18">
        <f t="shared" si="25"/>
        <v>612</v>
      </c>
      <c r="U88" s="18">
        <f t="shared" si="25"/>
        <v>792</v>
      </c>
      <c r="V88" s="18">
        <f t="shared" si="25"/>
        <v>612</v>
      </c>
      <c r="W88" s="18">
        <f t="shared" si="25"/>
        <v>468</v>
      </c>
    </row>
    <row r="89" spans="1:23" ht="15">
      <c r="A89" s="34" t="s">
        <v>121</v>
      </c>
      <c r="B89" s="33" t="s">
        <v>122</v>
      </c>
      <c r="C89" s="33"/>
      <c r="D89" s="33"/>
      <c r="E89" s="33"/>
      <c r="F89" s="33"/>
      <c r="G89" s="33"/>
      <c r="H89" s="33"/>
      <c r="I89" s="33"/>
      <c r="J89" s="33"/>
      <c r="K89" s="10"/>
      <c r="L89" s="10"/>
      <c r="M89" s="10"/>
      <c r="N89" s="10"/>
      <c r="O89" s="10"/>
      <c r="P89" s="10">
        <v>0</v>
      </c>
      <c r="Q89" s="10">
        <v>72</v>
      </c>
      <c r="R89" s="10">
        <v>0</v>
      </c>
      <c r="S89" s="10">
        <v>36</v>
      </c>
      <c r="T89" s="38">
        <v>0</v>
      </c>
      <c r="U89" s="38">
        <v>72</v>
      </c>
      <c r="V89" s="38">
        <v>36</v>
      </c>
      <c r="W89" s="57">
        <v>36</v>
      </c>
    </row>
    <row r="90" spans="1:24" ht="15">
      <c r="A90" s="88" t="s">
        <v>124</v>
      </c>
      <c r="B90" s="88"/>
      <c r="C90" s="37">
        <v>4</v>
      </c>
      <c r="D90" s="37">
        <v>6</v>
      </c>
      <c r="E90" s="37">
        <v>4</v>
      </c>
      <c r="F90" s="37">
        <v>6</v>
      </c>
      <c r="G90" s="37">
        <v>3</v>
      </c>
      <c r="H90" s="37">
        <v>5</v>
      </c>
      <c r="I90" s="37">
        <v>4</v>
      </c>
      <c r="J90" s="11">
        <v>6</v>
      </c>
      <c r="K90" s="26">
        <f aca="true" t="shared" si="26" ref="K90:W90">K35+K13</f>
        <v>7488</v>
      </c>
      <c r="L90" s="26">
        <f t="shared" si="26"/>
        <v>2160.5</v>
      </c>
      <c r="M90" s="26">
        <f t="shared" si="26"/>
        <v>5328</v>
      </c>
      <c r="N90" s="26">
        <f t="shared" si="26"/>
        <v>2152</v>
      </c>
      <c r="O90" s="26">
        <f t="shared" si="26"/>
        <v>20</v>
      </c>
      <c r="P90" s="26">
        <f t="shared" si="26"/>
        <v>612</v>
      </c>
      <c r="Q90" s="26">
        <f t="shared" si="26"/>
        <v>792</v>
      </c>
      <c r="R90" s="26">
        <f t="shared" si="26"/>
        <v>612</v>
      </c>
      <c r="S90" s="26">
        <f t="shared" si="26"/>
        <v>828</v>
      </c>
      <c r="T90" s="26">
        <f t="shared" si="26"/>
        <v>612</v>
      </c>
      <c r="U90" s="26">
        <f t="shared" si="26"/>
        <v>792</v>
      </c>
      <c r="V90" s="26">
        <f t="shared" si="26"/>
        <v>612</v>
      </c>
      <c r="W90" s="26">
        <f t="shared" si="26"/>
        <v>468</v>
      </c>
      <c r="X90" s="62">
        <f>SUM(P90:W90)</f>
        <v>5328</v>
      </c>
    </row>
    <row r="91" spans="1:23" ht="15">
      <c r="A91" s="37" t="s">
        <v>135</v>
      </c>
      <c r="B91" s="60" t="s">
        <v>137</v>
      </c>
      <c r="C91" s="37"/>
      <c r="D91" s="37"/>
      <c r="E91" s="37"/>
      <c r="F91" s="37"/>
      <c r="G91" s="37"/>
      <c r="H91" s="37"/>
      <c r="I91" s="37"/>
      <c r="J91" s="11" t="s">
        <v>33</v>
      </c>
      <c r="K91" s="52"/>
      <c r="L91" s="26"/>
      <c r="M91" s="26"/>
      <c r="N91" s="26"/>
      <c r="O91" s="26"/>
      <c r="P91" s="26"/>
      <c r="Q91" s="26"/>
      <c r="R91" s="26"/>
      <c r="S91" s="26"/>
      <c r="T91" s="52"/>
      <c r="U91" s="52"/>
      <c r="V91" s="52"/>
      <c r="W91" s="52" t="s">
        <v>136</v>
      </c>
    </row>
    <row r="92" spans="1:23" ht="15">
      <c r="A92" s="34" t="s">
        <v>38</v>
      </c>
      <c r="B92" s="33" t="s">
        <v>161</v>
      </c>
      <c r="C92" s="33"/>
      <c r="D92" s="33"/>
      <c r="E92" s="33"/>
      <c r="F92" s="33"/>
      <c r="G92" s="33"/>
      <c r="H92" s="33"/>
      <c r="I92" s="33"/>
      <c r="J92" s="33"/>
      <c r="K92" s="9"/>
      <c r="L92" s="9"/>
      <c r="M92" s="9"/>
      <c r="N92" s="9"/>
      <c r="O92" s="9"/>
      <c r="P92" s="9"/>
      <c r="Q92" s="9"/>
      <c r="R92" s="9"/>
      <c r="S92" s="9"/>
      <c r="T92" s="53"/>
      <c r="U92" s="53"/>
      <c r="V92" s="53"/>
      <c r="W92" s="53" t="s">
        <v>138</v>
      </c>
    </row>
    <row r="93" spans="1:23" ht="15">
      <c r="A93" s="84" t="s">
        <v>160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9" t="s">
        <v>37</v>
      </c>
      <c r="N93" s="85" t="s">
        <v>56</v>
      </c>
      <c r="O93" s="86"/>
      <c r="P93" s="83">
        <v>612</v>
      </c>
      <c r="Q93" s="83">
        <v>792</v>
      </c>
      <c r="R93" s="82">
        <f aca="true" t="shared" si="27" ref="R93:W93">R90-R95-R96</f>
        <v>504</v>
      </c>
      <c r="S93" s="82">
        <f t="shared" si="27"/>
        <v>612</v>
      </c>
      <c r="T93" s="82">
        <f t="shared" si="27"/>
        <v>504</v>
      </c>
      <c r="U93" s="82">
        <f t="shared" si="27"/>
        <v>576</v>
      </c>
      <c r="V93" s="82">
        <f t="shared" si="27"/>
        <v>432</v>
      </c>
      <c r="W93" s="82">
        <f t="shared" si="27"/>
        <v>288</v>
      </c>
    </row>
    <row r="94" spans="1:23" ht="15" customHeight="1">
      <c r="A94" s="84" t="s">
        <v>132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9"/>
      <c r="N94" s="85"/>
      <c r="O94" s="87"/>
      <c r="P94" s="83"/>
      <c r="Q94" s="83"/>
      <c r="R94" s="83"/>
      <c r="S94" s="83"/>
      <c r="T94" s="83"/>
      <c r="U94" s="83"/>
      <c r="V94" s="83"/>
      <c r="W94" s="83"/>
    </row>
    <row r="95" spans="1:25" ht="25.5" customHeight="1">
      <c r="A95" s="109" t="s">
        <v>133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10"/>
      <c r="M95" s="89"/>
      <c r="N95" s="19" t="s">
        <v>57</v>
      </c>
      <c r="O95" s="31"/>
      <c r="P95" s="16">
        <f>P61+P65+P69+P77+P86+P73+P81</f>
        <v>0</v>
      </c>
      <c r="Q95" s="16">
        <f>Q61+Q65+Q69+Q77+Q86+Q73+Q81</f>
        <v>0</v>
      </c>
      <c r="R95" s="16">
        <v>108</v>
      </c>
      <c r="S95" s="16">
        <v>108</v>
      </c>
      <c r="T95" s="16">
        <f aca="true" t="shared" si="28" ref="S95:V96">T61+T65+T69+T73+T77+T86</f>
        <v>108</v>
      </c>
      <c r="U95" s="16">
        <f t="shared" si="28"/>
        <v>108</v>
      </c>
      <c r="V95" s="16">
        <f t="shared" si="28"/>
        <v>72</v>
      </c>
      <c r="W95" s="16">
        <v>72</v>
      </c>
      <c r="Y95" s="64">
        <f>SUM(P95:W95)</f>
        <v>576</v>
      </c>
    </row>
    <row r="96" spans="1:25" ht="24.7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2"/>
      <c r="M96" s="89"/>
      <c r="N96" s="19" t="s">
        <v>39</v>
      </c>
      <c r="O96" s="32">
        <f>O87+O82+O78+O74+O70+O66+O62</f>
        <v>0</v>
      </c>
      <c r="P96" s="32">
        <f>P87+P82+P78+P74+P70+P66+P62</f>
        <v>0</v>
      </c>
      <c r="Q96" s="32">
        <f>Q87+Q82+Q78+Q74+Q70+Q66+Q62</f>
        <v>0</v>
      </c>
      <c r="R96" s="32">
        <f>R87+R82+R78+R74+R70+R66+R62</f>
        <v>0</v>
      </c>
      <c r="S96" s="32">
        <f t="shared" si="28"/>
        <v>108</v>
      </c>
      <c r="T96" s="32">
        <f t="shared" si="28"/>
        <v>0</v>
      </c>
      <c r="U96" s="32">
        <v>108</v>
      </c>
      <c r="V96" s="32">
        <v>108</v>
      </c>
      <c r="W96" s="32">
        <v>108</v>
      </c>
      <c r="Y96" s="64">
        <f>SUM(P96:W96)</f>
        <v>432</v>
      </c>
    </row>
    <row r="97" spans="1:23" ht="15.75" customHeight="1">
      <c r="A97" s="90" t="s">
        <v>134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1"/>
      <c r="M97" s="89"/>
      <c r="N97" s="19" t="s">
        <v>40</v>
      </c>
      <c r="O97" s="19"/>
      <c r="P97" s="10">
        <v>0</v>
      </c>
      <c r="Q97" s="10">
        <v>4</v>
      </c>
      <c r="R97" s="10">
        <v>0</v>
      </c>
      <c r="S97" s="10">
        <v>3</v>
      </c>
      <c r="T97" s="38">
        <v>0</v>
      </c>
      <c r="U97" s="38">
        <v>4</v>
      </c>
      <c r="V97" s="38">
        <v>1</v>
      </c>
      <c r="W97" s="57">
        <v>2</v>
      </c>
    </row>
    <row r="98" spans="1:23" s="13" customFormat="1" ht="15.7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1"/>
      <c r="M98" s="89"/>
      <c r="N98" s="19" t="s">
        <v>41</v>
      </c>
      <c r="O98" s="19"/>
      <c r="P98" s="17">
        <v>2</v>
      </c>
      <c r="Q98" s="17">
        <v>9</v>
      </c>
      <c r="R98" s="17">
        <v>3</v>
      </c>
      <c r="S98" s="17">
        <v>7</v>
      </c>
      <c r="T98" s="55">
        <v>5</v>
      </c>
      <c r="U98" s="55">
        <v>5</v>
      </c>
      <c r="V98" s="55">
        <v>5</v>
      </c>
      <c r="W98" s="55">
        <v>6</v>
      </c>
    </row>
    <row r="99" spans="1:23" ht="1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3"/>
      <c r="M99" s="89"/>
      <c r="N99" s="19" t="s">
        <v>42</v>
      </c>
      <c r="O99" s="19"/>
      <c r="P99" s="10">
        <v>1</v>
      </c>
      <c r="Q99" s="10"/>
      <c r="R99" s="10">
        <v>1</v>
      </c>
      <c r="S99" s="10">
        <v>1</v>
      </c>
      <c r="T99" s="38">
        <v>1</v>
      </c>
      <c r="U99" s="38">
        <v>1</v>
      </c>
      <c r="V99" s="38"/>
      <c r="W99" s="57"/>
    </row>
    <row r="102" ht="14.25">
      <c r="A102" s="1" t="s">
        <v>43</v>
      </c>
    </row>
  </sheetData>
  <sheetProtection/>
  <mergeCells count="58">
    <mergeCell ref="F85:F86"/>
    <mergeCell ref="J80:J81"/>
    <mergeCell ref="J76:J77"/>
    <mergeCell ref="A1:W1"/>
    <mergeCell ref="A2:A10"/>
    <mergeCell ref="B2:B10"/>
    <mergeCell ref="C2:J2"/>
    <mergeCell ref="K2:O5"/>
    <mergeCell ref="P2:W5"/>
    <mergeCell ref="H69:H70"/>
    <mergeCell ref="T6:U7"/>
    <mergeCell ref="V6:W7"/>
    <mergeCell ref="M8:M10"/>
    <mergeCell ref="N8:N10"/>
    <mergeCell ref="O8:O10"/>
    <mergeCell ref="G3:G10"/>
    <mergeCell ref="H3:H10"/>
    <mergeCell ref="I3:I10"/>
    <mergeCell ref="J3:J10"/>
    <mergeCell ref="K6:K10"/>
    <mergeCell ref="C12:J12"/>
    <mergeCell ref="C13:J13"/>
    <mergeCell ref="C3:C10"/>
    <mergeCell ref="D3:D10"/>
    <mergeCell ref="E3:E10"/>
    <mergeCell ref="F3:F10"/>
    <mergeCell ref="C14:J14"/>
    <mergeCell ref="M6:O7"/>
    <mergeCell ref="P6:Q7"/>
    <mergeCell ref="R6:S7"/>
    <mergeCell ref="L6:L10"/>
    <mergeCell ref="A95:L96"/>
    <mergeCell ref="C35:J35"/>
    <mergeCell ref="C36:J36"/>
    <mergeCell ref="C42:J42"/>
    <mergeCell ref="C46:J46"/>
    <mergeCell ref="C47:J47"/>
    <mergeCell ref="C58:J58"/>
    <mergeCell ref="R93:R94"/>
    <mergeCell ref="D16:D17"/>
    <mergeCell ref="H72:H73"/>
    <mergeCell ref="D24:D25"/>
    <mergeCell ref="I72:I73"/>
    <mergeCell ref="H64:H65"/>
    <mergeCell ref="A90:B90"/>
    <mergeCell ref="A93:L93"/>
    <mergeCell ref="M93:M99"/>
    <mergeCell ref="A97:L99"/>
    <mergeCell ref="T93:T94"/>
    <mergeCell ref="U93:U94"/>
    <mergeCell ref="V93:V94"/>
    <mergeCell ref="W93:W94"/>
    <mergeCell ref="A94:L94"/>
    <mergeCell ref="S93:S94"/>
    <mergeCell ref="N93:N94"/>
    <mergeCell ref="O93:O94"/>
    <mergeCell ref="P93:P94"/>
    <mergeCell ref="Q93:Q94"/>
  </mergeCells>
  <hyperlinks>
    <hyperlink ref="A102" location="_ftnref1" display="_ftnref1"/>
  </hyperlinks>
  <printOptions/>
  <pageMargins left="1.062992125984252" right="0.7086614173228347" top="0.7480314960629921" bottom="0.7480314960629921" header="0.31496062992125984" footer="0.31496062992125984"/>
  <pageSetup fitToHeight="0" fitToWidth="1" horizontalDpi="180" verticalDpi="18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2020-09-22T11:00:01Z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